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ecerimagic\Desktop\Financijsko planiranje_ESS\"/>
    </mc:Choice>
  </mc:AlternateContent>
  <xr:revisionPtr revIDLastSave="0" documentId="13_ncr:1_{2C9830F4-8C75-4E0C-8C55-1F5AABD38DC6}" xr6:coauthVersionLast="47" xr6:coauthVersionMax="47" xr10:uidLastSave="{00000000-0000-0000-0000-000000000000}"/>
  <bookViews>
    <workbookView xWindow="-28920" yWindow="-8265" windowWidth="29040" windowHeight="15840" tabRatio="826" xr2:uid="{00000000-000D-0000-FFFF-FFFF00000000}"/>
  </bookViews>
  <sheets>
    <sheet name="1. Financijsko planiranje" sheetId="17" r:id="rId1"/>
    <sheet name="2. Zemlja održavanja aktivnosti" sheetId="18" state="hidden" r:id="rId2"/>
  </sheets>
  <externalReferences>
    <externalReference r:id="rId3"/>
  </externalReferences>
  <definedNames>
    <definedName name="AvailableBudgetFinancialPerformance">'[1]6. Allocation calculator'!$M$2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4" i="17" l="1"/>
  <c r="L4" i="17"/>
  <c r="L5" i="17"/>
  <c r="L6" i="17"/>
  <c r="L7" i="17"/>
  <c r="L8" i="17"/>
  <c r="L9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3" i="17"/>
  <c r="P24" i="17"/>
  <c r="O18" i="17"/>
  <c r="O19" i="17"/>
  <c r="O20" i="17"/>
  <c r="O21" i="17"/>
  <c r="O22" i="17"/>
  <c r="M18" i="17"/>
  <c r="M19" i="17"/>
  <c r="M20" i="17"/>
  <c r="M21" i="17"/>
  <c r="M22" i="17"/>
  <c r="K18" i="17"/>
  <c r="K19" i="17"/>
  <c r="K20" i="17"/>
  <c r="K21" i="17"/>
  <c r="K22" i="17"/>
  <c r="O8" i="17"/>
  <c r="O9" i="17"/>
  <c r="O10" i="17"/>
  <c r="O11" i="17"/>
  <c r="O12" i="17"/>
  <c r="N8" i="17"/>
  <c r="N9" i="17"/>
  <c r="N10" i="17"/>
  <c r="N11" i="17"/>
  <c r="N12" i="17"/>
  <c r="M8" i="17"/>
  <c r="M9" i="17"/>
  <c r="M10" i="17"/>
  <c r="M11" i="17"/>
  <c r="M12" i="17"/>
  <c r="K8" i="17"/>
  <c r="K9" i="17"/>
  <c r="K10" i="17"/>
  <c r="K11" i="17"/>
  <c r="K12" i="17"/>
  <c r="J8" i="17"/>
  <c r="J9" i="17"/>
  <c r="J10" i="17"/>
  <c r="J11" i="17"/>
  <c r="J12" i="17"/>
  <c r="M4" i="17"/>
  <c r="M5" i="17"/>
  <c r="M6" i="17"/>
  <c r="M7" i="17"/>
  <c r="M13" i="17"/>
  <c r="M14" i="17"/>
  <c r="M15" i="17"/>
  <c r="M16" i="17"/>
  <c r="M17" i="17"/>
  <c r="M3" i="17"/>
  <c r="K4" i="17"/>
  <c r="K5" i="17"/>
  <c r="K6" i="17"/>
  <c r="K7" i="17"/>
  <c r="K13" i="17"/>
  <c r="K14" i="17"/>
  <c r="K15" i="17"/>
  <c r="K16" i="17"/>
  <c r="K17" i="17"/>
  <c r="K3" i="17"/>
  <c r="J3" i="17"/>
  <c r="AF23" i="17"/>
  <c r="AF18" i="17"/>
  <c r="AF13" i="17"/>
  <c r="N4" i="17"/>
  <c r="N5" i="17"/>
  <c r="N6" i="17"/>
  <c r="N7" i="17"/>
  <c r="N3" i="17"/>
  <c r="N24" i="17" l="1"/>
  <c r="M24" i="17"/>
  <c r="K24" i="17"/>
  <c r="L24" i="17"/>
  <c r="J23" i="17"/>
  <c r="O17" i="17"/>
  <c r="O16" i="17"/>
  <c r="O15" i="17"/>
  <c r="O14" i="17"/>
  <c r="O13" i="17"/>
  <c r="O7" i="17"/>
  <c r="J7" i="17"/>
  <c r="O6" i="17"/>
  <c r="J6" i="17"/>
  <c r="O5" i="17"/>
  <c r="J5" i="17"/>
  <c r="O4" i="17"/>
  <c r="J4" i="17"/>
  <c r="O3" i="17"/>
  <c r="O24" i="17" l="1"/>
  <c r="J24" i="17"/>
  <c r="P25" i="17" l="1"/>
  <c r="P26" i="17" s="1"/>
  <c r="P28" i="17" s="1"/>
</calcChain>
</file>

<file path=xl/sharedStrings.xml><?xml version="1.0" encoding="utf-8"?>
<sst xmlns="http://schemas.openxmlformats.org/spreadsheetml/2006/main" count="150" uniqueCount="134">
  <si>
    <t>Volonterski tim 1</t>
  </si>
  <si>
    <t>Volonterski tim 2</t>
  </si>
  <si>
    <t>Aktivnost</t>
  </si>
  <si>
    <t>Zbroj</t>
  </si>
  <si>
    <t>Individualno volontiranje 1</t>
  </si>
  <si>
    <t>Potpora za uključivanje</t>
  </si>
  <si>
    <t>Džeparac</t>
  </si>
  <si>
    <t>Troškovi upravljanja</t>
  </si>
  <si>
    <t>Organizacijska potpora</t>
  </si>
  <si>
    <t>Izvanredni (stvarni troškovi)</t>
  </si>
  <si>
    <t xml:space="preserve">Pripremni posjet </t>
  </si>
  <si>
    <t>Individualno volontiranje 2</t>
  </si>
  <si>
    <t>Broj sudionika za pripremni posjet</t>
  </si>
  <si>
    <t>Volonterski tim 3</t>
  </si>
  <si>
    <t>Volonterski tim 4</t>
  </si>
  <si>
    <t>Individualno volontiranje 3</t>
  </si>
  <si>
    <t>Individualno volontiranje 4</t>
  </si>
  <si>
    <t>U zažućena polja potrebno je unijeti podatke kako bi se generirali iznosi</t>
  </si>
  <si>
    <t>Za udaljenosti od 0 do 99 km: 23 EUR po sudioniku</t>
  </si>
  <si>
    <t>Za udaljenosti od 100 do 499 km: 180 EUR po sudioniku</t>
  </si>
  <si>
    <t>Za udaljenosti od 500 do 1999 km: 275 EUR po sudioniku</t>
  </si>
  <si>
    <t>Za udaljenosti od 2000 do 2999 km: 360 EUR po sudioniku</t>
  </si>
  <si>
    <t>Za udaljenosti od 3000 do 3999 km: 530 EUR po sudioniku</t>
  </si>
  <si>
    <t>Za udaljenosti od 4000 do 7999 km: 820 EUR po sudioniku</t>
  </si>
  <si>
    <t>Za udaljenosti od 8000 km ili više: 1500 EUR po sudioniku</t>
  </si>
  <si>
    <t>IZNOS</t>
  </si>
  <si>
    <t>U slučaju „zelenog putovanja”</t>
  </si>
  <si>
    <t>pr. =180+(2*275)+(3*360) za jednog sudionika u kategoriji od 180 EUR, dvoje sudionika u kategoriji od 275 EUR i troje sudionika u kategoriji od 360 EUR</t>
  </si>
  <si>
    <t>Ukupno izvanredni troškovi</t>
  </si>
  <si>
    <t>Ukupno paušalni troškovi</t>
  </si>
  <si>
    <t>150 EUR po sudioniku</t>
  </si>
  <si>
    <t>Dostupna bespovratna sredstva</t>
  </si>
  <si>
    <t>Broj sudionika s manje mogućnosti za koje se potražuje potpora za uključivanje</t>
  </si>
  <si>
    <t>Individualno volontiranje 5</t>
  </si>
  <si>
    <t>Volonterski tim 5</t>
  </si>
  <si>
    <t>Ukupno najviše 4500 EUR po zahtjevu za bespovratna sredstva</t>
  </si>
  <si>
    <t>Preostaje</t>
  </si>
  <si>
    <t>Zbroj paušalnih i izvanrednih troškova</t>
  </si>
  <si>
    <r>
      <t xml:space="preserve">Ukupan broj sudionika
</t>
    </r>
    <r>
      <rPr>
        <sz val="9"/>
        <color rgb="FFFF0000"/>
        <rFont val="Calibri"/>
        <family val="2"/>
        <charset val="238"/>
        <scheme val="minor"/>
      </rPr>
      <t>OBAVEZNO POLJE</t>
    </r>
  </si>
  <si>
    <r>
      <t xml:space="preserve">Broj dana aktivnosti, uključujući dane putovanja
</t>
    </r>
    <r>
      <rPr>
        <sz val="9"/>
        <color rgb="FFFF0000"/>
        <rFont val="Calibri"/>
        <family val="2"/>
        <charset val="238"/>
        <scheme val="minor"/>
      </rPr>
      <t>OBAVEZNO POLJE</t>
    </r>
  </si>
  <si>
    <r>
      <t xml:space="preserve">Putovanje*
</t>
    </r>
    <r>
      <rPr>
        <sz val="9"/>
        <color rgb="FFFF0000"/>
        <rFont val="Calibri"/>
        <family val="2"/>
        <charset val="238"/>
        <scheme val="minor"/>
      </rPr>
      <t>OBAVEZNO POLJE</t>
    </r>
  </si>
  <si>
    <r>
      <t xml:space="preserve">Ukupan broj volonterskih timova
</t>
    </r>
    <r>
      <rPr>
        <sz val="9"/>
        <color rgb="FFFF0000"/>
        <rFont val="Calibri"/>
        <family val="2"/>
        <charset val="238"/>
        <scheme val="minor"/>
      </rPr>
      <t>OBAVEZNO POLJE</t>
    </r>
  </si>
  <si>
    <r>
      <rPr>
        <sz val="9"/>
        <color rgb="FFFF0000"/>
        <rFont val="Calibri"/>
        <family val="2"/>
        <charset val="238"/>
        <scheme val="minor"/>
      </rPr>
      <t>VAŽNO!</t>
    </r>
    <r>
      <rPr>
        <sz val="9"/>
        <color theme="1"/>
        <rFont val="Calibri"/>
        <family val="2"/>
        <scheme val="minor"/>
      </rPr>
      <t xml:space="preserve"> Korištenje potpore za učenje jezika moguće je samo u iznimnim slučajevima, uz prethodno odobrenje djelatnika Agencije. Za učenje jezika u novom programskom razdoblju predviđeni su mrežni jezični tečajevi na EU Academy platformi
Uvjetno: samo za aktivnosti koje traju 60 dana ili više. U slučaju prekograničnih aktivnosti – samo za jezike i/ili razine koje ne obuhvaća mrežna jezična potpora.
</t>
    </r>
  </si>
  <si>
    <t>FINANCIJSKO PLANIRANJE PROJEKTA</t>
  </si>
  <si>
    <t>Austrija</t>
  </si>
  <si>
    <t>Belgija</t>
  </si>
  <si>
    <t>Bugarska</t>
  </si>
  <si>
    <t>Hrvatska</t>
  </si>
  <si>
    <t>Cipar</t>
  </si>
  <si>
    <t xml:space="preserve">Češka </t>
  </si>
  <si>
    <t>Danska</t>
  </si>
  <si>
    <t xml:space="preserve">Zemlja održavanja aktivnosti </t>
  </si>
  <si>
    <t>Estonija</t>
  </si>
  <si>
    <t>Finska</t>
  </si>
  <si>
    <t>Francuska</t>
  </si>
  <si>
    <t>Organizacijska potpora – troškovi aktivnosti (u eurima po danu)</t>
  </si>
  <si>
    <t>Potpora za uključivanje (u eurima po danu)</t>
  </si>
  <si>
    <t>Džeparac (u eurima po danu)</t>
  </si>
  <si>
    <t>Njemačka</t>
  </si>
  <si>
    <t xml:space="preserve">Grčka </t>
  </si>
  <si>
    <t>Mađarska</t>
  </si>
  <si>
    <t xml:space="preserve">Irska </t>
  </si>
  <si>
    <t xml:space="preserve">Italija </t>
  </si>
  <si>
    <t xml:space="preserve">Latvija  </t>
  </si>
  <si>
    <t xml:space="preserve">Litva  </t>
  </si>
  <si>
    <t xml:space="preserve">Luksemburg </t>
  </si>
  <si>
    <t xml:space="preserve">Malta </t>
  </si>
  <si>
    <t xml:space="preserve">Nizozemska </t>
  </si>
  <si>
    <t xml:space="preserve">Poljska </t>
  </si>
  <si>
    <t xml:space="preserve">Portugal </t>
  </si>
  <si>
    <t>Rumunjska</t>
  </si>
  <si>
    <t xml:space="preserve">Slovačka </t>
  </si>
  <si>
    <t xml:space="preserve">Slovenija </t>
  </si>
  <si>
    <t>Španjolska</t>
  </si>
  <si>
    <t>Švedska</t>
  </si>
  <si>
    <t xml:space="preserve">Republika Sjeverna Makedonija </t>
  </si>
  <si>
    <t xml:space="preserve">Lihtenštajn </t>
  </si>
  <si>
    <t xml:space="preserve">Norveška </t>
  </si>
  <si>
    <t xml:space="preserve">Turska </t>
  </si>
  <si>
    <t>Albanija</t>
  </si>
  <si>
    <t>Bosna i Hercegovina</t>
  </si>
  <si>
    <t>Kosovo</t>
  </si>
  <si>
    <t>Crna Gora</t>
  </si>
  <si>
    <t>Srbija</t>
  </si>
  <si>
    <t>Armenija</t>
  </si>
  <si>
    <t>Azerbajdžan</t>
  </si>
  <si>
    <t>Bjelarus</t>
  </si>
  <si>
    <t>Gruzija</t>
  </si>
  <si>
    <t>Moldova</t>
  </si>
  <si>
    <t>Ukrajina (Državno područje Ukrajine priznato međunarodnim pravom)</t>
  </si>
  <si>
    <t>Alžir</t>
  </si>
  <si>
    <t>Egipat</t>
  </si>
  <si>
    <t>Izrael</t>
  </si>
  <si>
    <t>Jordan</t>
  </si>
  <si>
    <t>Libanon</t>
  </si>
  <si>
    <t>Libija</t>
  </si>
  <si>
    <t>Maroko</t>
  </si>
  <si>
    <t>Palestina</t>
  </si>
  <si>
    <t>Sirija</t>
  </si>
  <si>
    <t>Tunis</t>
  </si>
  <si>
    <t xml:space="preserve">Island </t>
  </si>
  <si>
    <t>Bijela polja sadrže formule koje automatski računaju iznose sredstava prema broju sudionika i dana za aktivnosti koje se održavaju u zemlji odabranoj u stupcu B</t>
  </si>
  <si>
    <r>
      <rPr>
        <b/>
        <sz val="12"/>
        <color theme="1"/>
        <rFont val="Calibri"/>
        <family val="2"/>
        <charset val="238"/>
        <scheme val="minor"/>
      </rPr>
      <t>PUTOVANJE</t>
    </r>
    <r>
      <rPr>
        <sz val="11"/>
        <color theme="1"/>
        <rFont val="Calibri"/>
        <family val="2"/>
        <scheme val="minor"/>
      </rPr>
      <t xml:space="preserve">
Doprinos za putne troškove sudionika od mjesta podrijetla do mjesta u kojem se provodi aktivnost i natrag.</t>
    </r>
  </si>
  <si>
    <r>
      <rPr>
        <b/>
        <sz val="12"/>
        <color theme="1"/>
        <rFont val="Calibri"/>
        <family val="2"/>
        <charset val="238"/>
        <scheme val="minor"/>
      </rPr>
      <t>POTPORA ZA UČENJE JEZIKA</t>
    </r>
    <r>
      <rPr>
        <sz val="11"/>
        <color theme="1"/>
        <rFont val="Calibri"/>
        <family val="2"/>
        <scheme val="minor"/>
      </rPr>
      <t xml:space="preserve">
Troškovi povezani s potporom koja se sudionicima nudi prije polaska ili za vrijeme aktivnosti da bi poboljšali znanje jezika kojim će se služiti za vrijeme volontiranja. </t>
    </r>
  </si>
  <si>
    <r>
      <rPr>
        <b/>
        <sz val="12"/>
        <color theme="1"/>
        <rFont val="Calibri"/>
        <family val="2"/>
        <charset val="238"/>
        <scheme val="minor"/>
      </rPr>
      <t>TROŠKOVI UPRAVLJANJA</t>
    </r>
    <r>
      <rPr>
        <sz val="11"/>
        <color theme="1"/>
        <rFont val="Calibri"/>
        <family val="2"/>
        <charset val="238"/>
        <scheme val="minor"/>
      </rPr>
      <t xml:space="preserve">
Troškovi upravljanja (npr. planiranje, financije, koordinacija i komunikacija između partnera, administrativni troškovi).</t>
    </r>
  </si>
  <si>
    <t xml:space="preserve">2000 EUR po aktivnosti volonterskog tima
</t>
  </si>
  <si>
    <t>225 EUR po sudioniku u individualnom volontiranju</t>
  </si>
  <si>
    <t xml:space="preserve">Najviše 4500 EUR po zahtjevu za bespovratna sredstva.
</t>
  </si>
  <si>
    <r>
      <rPr>
        <b/>
        <sz val="12"/>
        <color theme="1"/>
        <rFont val="Calibri"/>
        <family val="2"/>
        <charset val="238"/>
        <scheme val="minor"/>
      </rPr>
      <t>ORGANIZACIJSKA POTPORA</t>
    </r>
    <r>
      <rPr>
        <sz val="11"/>
        <color theme="1"/>
        <rFont val="Calibri"/>
        <family val="2"/>
        <charset val="238"/>
        <scheme val="minor"/>
      </rPr>
      <t xml:space="preserve">
Troškovi izravno povezani s provedbom volonterskih aktivnosti (npr. priprema i praćenje sudionika i potpora sudionicima, vrednovanje ishoda učenja) i troškovi povezani s boravkom sudionika (npr. smještaj, hrana i lokalni prijevoz).
</t>
    </r>
  </si>
  <si>
    <r>
      <rPr>
        <b/>
        <sz val="12"/>
        <color theme="1"/>
        <rFont val="Calibri"/>
        <family val="2"/>
        <charset val="238"/>
        <scheme val="minor"/>
      </rPr>
      <t>POTPORA ZA UKLJUČIVANJE</t>
    </r>
    <r>
      <rPr>
        <sz val="11"/>
        <color theme="1"/>
        <rFont val="Calibri"/>
        <family val="2"/>
        <charset val="238"/>
        <scheme val="minor"/>
      </rPr>
      <t xml:space="preserve">
Doprinos troškovima organizacija koji su nastali u vezi s pojačanim mentorstvom, tj. pripremom, provedbom i praćenjem prilagođenih aktivnosti kojima se podupire sudjelovanje mladih s manje mogućnosti. </t>
    </r>
  </si>
  <si>
    <r>
      <rPr>
        <b/>
        <sz val="12"/>
        <color theme="1"/>
        <rFont val="Calibri"/>
        <family val="2"/>
        <charset val="238"/>
        <scheme val="minor"/>
      </rPr>
      <t>PRIPREMNI POSJET</t>
    </r>
    <r>
      <rPr>
        <sz val="11"/>
        <color theme="1"/>
        <rFont val="Calibri"/>
        <family val="2"/>
        <charset val="238"/>
        <scheme val="minor"/>
      </rPr>
      <t xml:space="preserve">
Troškovi povezani s provedbom pripremnog posjeta, uključujući putne i životne troškove.</t>
    </r>
  </si>
  <si>
    <t>575 EUR po sudioniku po pripremnom posjetu.</t>
  </si>
  <si>
    <t>IZVANREDNI TROŠKOVI</t>
  </si>
  <si>
    <t>PRAVILA FINANCIRANJA</t>
  </si>
  <si>
    <t>Odabrati zemlju održavanja aktivnosti iz padajućeg izbornika</t>
  </si>
  <si>
    <t>Podatci iz Vodiča za Europske snage solidarnosti 2022.</t>
  </si>
  <si>
    <r>
      <rPr>
        <b/>
        <sz val="11"/>
        <color theme="1"/>
        <rFont val="Calibri"/>
        <family val="2"/>
        <charset val="238"/>
        <scheme val="minor"/>
      </rPr>
      <t>DŽEPARAC</t>
    </r>
    <r>
      <rPr>
        <sz val="11"/>
        <color theme="1"/>
        <rFont val="Calibri"/>
        <family val="2"/>
        <charset val="238"/>
        <scheme val="minor"/>
      </rPr>
      <t xml:space="preserve">
Doprinos dodatnim osobnim troškovima sudionika. </t>
    </r>
  </si>
  <si>
    <t>Zahtjev za financijsku potporu za izvanredne troškove mora biti obrazložen u ESC51 prijavi i odobren od strane Agencije. Vidjeti dodijeljeni iznos izvanrednih troškova u potpisanom ugovoru (Prilog II)</t>
  </si>
  <si>
    <t>Broj sudionika za koje se potražuje potpora za učenje jezika</t>
  </si>
  <si>
    <t>Potpora za učenje jezika</t>
  </si>
  <si>
    <t>Individualno volontiranje 6</t>
  </si>
  <si>
    <t>Individualno volontiranje 7</t>
  </si>
  <si>
    <t>Individualno volontiranje 8</t>
  </si>
  <si>
    <t>Individualno volontiranje 9</t>
  </si>
  <si>
    <t>Individualno volontiranje 10</t>
  </si>
  <si>
    <t>Volonterski tim 6</t>
  </si>
  <si>
    <t>Volonterski tim 7</t>
  </si>
  <si>
    <t>Volonterski tim 8</t>
  </si>
  <si>
    <t>Volonterski tim 9</t>
  </si>
  <si>
    <t>Volonterski tim 10</t>
  </si>
  <si>
    <r>
      <t xml:space="preserve">Zemlja održavanja aktivnosti
</t>
    </r>
    <r>
      <rPr>
        <sz val="9"/>
        <color rgb="FFFF0000"/>
        <rFont val="Calibri"/>
        <family val="2"/>
        <charset val="238"/>
        <scheme val="minor"/>
      </rPr>
      <t xml:space="preserve">OBAVEZNO POLJE
</t>
    </r>
    <r>
      <rPr>
        <sz val="9"/>
        <color theme="2" tint="-0.499984740745262"/>
        <rFont val="Calibri"/>
        <family val="2"/>
        <charset val="238"/>
        <scheme val="minor"/>
      </rPr>
      <t>Odabrati iz padajućeg izbornika</t>
    </r>
  </si>
  <si>
    <t xml:space="preserve">Obratiti pažnju na ispunjavanje SVIH obaveznih polja. U slučaju da ne planirate timske aktivnosti u polje D23 "Ukupan broj volonterskih timova" unijeti 0 </t>
  </si>
  <si>
    <t>Po danu po sudioniku</t>
  </si>
  <si>
    <t>*U stupac I ("Putovanje") potrebno je unijeti ukupan iznos putovanja za navedeni broj sudionika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</si>
</sst>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n&quot;_-;\-* #,##0.00\ &quot;kn&quot;_-;_-* &quot;-&quot;??\ &quot;kn&quot;_-;_-@_-"/>
    <numFmt numFmtId="164" formatCode="_-* #,##0.00\ [$€-1]_-;\-* #,##0.00\ [$€-1]_-;_-* &quot;-&quot;??\ [$€-1]_-;_-@_-"/>
    <numFmt numFmtId="165" formatCode="#,##0.00\ [$€-1]"/>
    <numFmt numFmtId="166" formatCode="_-* #,##0\ [$€-1]_-;\-* #,##0\ [$€-1]_-;_-* &quot;-&quot;??\ [$€-1]_-;_-@_-"/>
    <numFmt numFmtId="167" formatCode="#,##0\ [$€-1]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b/>
      <sz val="11"/>
      <color theme="5" tint="-0.249977111117893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sz val="11"/>
      <color theme="9" tint="-0.249977111117893"/>
      <name val="Calibri"/>
      <family val="2"/>
      <charset val="238"/>
      <scheme val="minor"/>
    </font>
    <font>
      <b/>
      <sz val="14"/>
      <color theme="9" tint="-0.249977111117893"/>
      <name val="Calibri"/>
      <family val="2"/>
      <charset val="238"/>
      <scheme val="minor"/>
    </font>
    <font>
      <sz val="9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2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FF0000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9"/>
      <color theme="2" tint="-0.499984740745262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3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hair">
        <color auto="1"/>
      </right>
      <top/>
      <bottom style="dotted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theme="5" tint="-0.24994659260841701"/>
      </left>
      <right style="medium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/>
      <bottom style="medium">
        <color theme="9" tint="-0.24994659260841701"/>
      </bottom>
      <diagonal/>
    </border>
  </borders>
  <cellStyleXfs count="5">
    <xf numFmtId="0" fontId="0" fillId="0" borderId="0"/>
    <xf numFmtId="0" fontId="5" fillId="0" borderId="0"/>
    <xf numFmtId="0" fontId="5" fillId="0" borderId="0"/>
    <xf numFmtId="44" fontId="13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110">
    <xf numFmtId="0" fontId="0" fillId="0" borderId="0" xfId="0"/>
    <xf numFmtId="0" fontId="0" fillId="5" borderId="1" xfId="0" applyFill="1" applyBorder="1" applyAlignment="1">
      <alignment horizontal="center" vertical="center" wrapText="1"/>
    </xf>
    <xf numFmtId="164" fontId="0" fillId="0" borderId="0" xfId="0" applyNumberFormat="1"/>
    <xf numFmtId="0" fontId="0" fillId="8" borderId="8" xfId="0" applyFill="1" applyBorder="1"/>
    <xf numFmtId="164" fontId="0" fillId="2" borderId="1" xfId="0" applyNumberFormat="1" applyFill="1" applyBorder="1"/>
    <xf numFmtId="0" fontId="0" fillId="7" borderId="2" xfId="0" applyFill="1" applyBorder="1"/>
    <xf numFmtId="164" fontId="0" fillId="7" borderId="2" xfId="0" applyNumberFormat="1" applyFill="1" applyBorder="1"/>
    <xf numFmtId="0" fontId="0" fillId="8" borderId="0" xfId="0" applyFill="1"/>
    <xf numFmtId="0" fontId="7" fillId="0" borderId="0" xfId="0" applyFont="1"/>
    <xf numFmtId="164" fontId="0" fillId="0" borderId="5" xfId="0" applyNumberFormat="1" applyBorder="1"/>
    <xf numFmtId="0" fontId="0" fillId="3" borderId="6" xfId="0" applyFill="1" applyBorder="1" applyProtection="1">
      <protection locked="0"/>
    </xf>
    <xf numFmtId="0" fontId="0" fillId="3" borderId="5" xfId="0" applyFill="1" applyBorder="1" applyProtection="1">
      <protection locked="0"/>
    </xf>
    <xf numFmtId="165" fontId="0" fillId="3" borderId="6" xfId="0" applyNumberFormat="1" applyFill="1" applyBorder="1" applyProtection="1">
      <protection locked="0"/>
    </xf>
    <xf numFmtId="0" fontId="10" fillId="0" borderId="0" xfId="0" applyFont="1"/>
    <xf numFmtId="0" fontId="8" fillId="9" borderId="3" xfId="0" applyFont="1" applyFill="1" applyBorder="1" applyAlignment="1">
      <alignment horizontal="center"/>
    </xf>
    <xf numFmtId="0" fontId="6" fillId="7" borderId="3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166" fontId="11" fillId="0" borderId="11" xfId="0" applyNumberFormat="1" applyFont="1" applyBorder="1" applyAlignment="1">
      <alignment horizontal="center" vertical="center"/>
    </xf>
    <xf numFmtId="164" fontId="0" fillId="0" borderId="10" xfId="0" applyNumberFormat="1" applyBorder="1"/>
    <xf numFmtId="0" fontId="0" fillId="3" borderId="8" xfId="0" applyFill="1" applyBorder="1" applyProtection="1">
      <protection locked="0"/>
    </xf>
    <xf numFmtId="0" fontId="6" fillId="7" borderId="4" xfId="0" applyFont="1" applyFill="1" applyBorder="1" applyAlignment="1">
      <alignment horizontal="center" vertical="center"/>
    </xf>
    <xf numFmtId="167" fontId="0" fillId="3" borderId="6" xfId="0" applyNumberFormat="1" applyFill="1" applyBorder="1" applyProtection="1">
      <protection locked="0"/>
    </xf>
    <xf numFmtId="0" fontId="6" fillId="10" borderId="3" xfId="0" applyFont="1" applyFill="1" applyBorder="1" applyAlignment="1">
      <alignment horizontal="center" vertical="center" wrapText="1"/>
    </xf>
    <xf numFmtId="164" fontId="6" fillId="10" borderId="9" xfId="0" applyNumberFormat="1" applyFont="1" applyFill="1" applyBorder="1" applyAlignment="1">
      <alignment horizontal="center" vertical="center"/>
    </xf>
    <xf numFmtId="164" fontId="6" fillId="7" borderId="10" xfId="0" applyNumberFormat="1" applyFont="1" applyFill="1" applyBorder="1" applyAlignment="1">
      <alignment horizontal="center" vertical="center"/>
    </xf>
    <xf numFmtId="164" fontId="6" fillId="7" borderId="9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166" fontId="11" fillId="5" borderId="11" xfId="0" applyNumberFormat="1" applyFont="1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3" borderId="6" xfId="0" applyFill="1" applyBorder="1" applyAlignment="1" applyProtection="1">
      <alignment horizontal="center" vertical="center" wrapText="1"/>
      <protection locked="0"/>
    </xf>
    <xf numFmtId="0" fontId="0" fillId="6" borderId="1" xfId="0" applyFill="1" applyBorder="1" applyAlignment="1">
      <alignment horizontal="center" vertical="center" wrapText="1"/>
    </xf>
    <xf numFmtId="0" fontId="0" fillId="11" borderId="23" xfId="0" applyFill="1" applyBorder="1"/>
    <xf numFmtId="0" fontId="0" fillId="12" borderId="23" xfId="0" applyFill="1" applyBorder="1"/>
    <xf numFmtId="0" fontId="0" fillId="12" borderId="23" xfId="0" applyFill="1" applyBorder="1" applyAlignment="1">
      <alignment horizontal="left"/>
    </xf>
    <xf numFmtId="1" fontId="3" fillId="11" borderId="24" xfId="3" applyNumberFormat="1" applyFont="1" applyFill="1" applyBorder="1"/>
    <xf numFmtId="1" fontId="0" fillId="11" borderId="25" xfId="0" applyNumberFormat="1" applyFill="1" applyBorder="1"/>
    <xf numFmtId="1" fontId="0" fillId="12" borderId="24" xfId="3" applyNumberFormat="1" applyFont="1" applyFill="1" applyBorder="1"/>
    <xf numFmtId="1" fontId="0" fillId="12" borderId="25" xfId="0" applyNumberFormat="1" applyFill="1" applyBorder="1"/>
    <xf numFmtId="1" fontId="0" fillId="11" borderId="24" xfId="3" applyNumberFormat="1" applyFont="1" applyFill="1" applyBorder="1"/>
    <xf numFmtId="0" fontId="0" fillId="11" borderId="23" xfId="0" applyFill="1" applyBorder="1" applyAlignment="1">
      <alignment wrapText="1"/>
    </xf>
    <xf numFmtId="0" fontId="7" fillId="0" borderId="6" xfId="0" applyFont="1" applyBorder="1"/>
    <xf numFmtId="0" fontId="7" fillId="0" borderId="8" xfId="0" applyFont="1" applyBorder="1"/>
    <xf numFmtId="0" fontId="0" fillId="8" borderId="9" xfId="0" applyFill="1" applyBorder="1"/>
    <xf numFmtId="0" fontId="0" fillId="8" borderId="21" xfId="0" applyFill="1" applyBorder="1"/>
    <xf numFmtId="0" fontId="0" fillId="8" borderId="10" xfId="0" applyFill="1" applyBorder="1"/>
    <xf numFmtId="0" fontId="0" fillId="8" borderId="3" xfId="0" applyFill="1" applyBorder="1"/>
    <xf numFmtId="0" fontId="0" fillId="8" borderId="22" xfId="0" applyFill="1" applyBorder="1"/>
    <xf numFmtId="0" fontId="15" fillId="6" borderId="7" xfId="0" applyFont="1" applyFill="1" applyBorder="1" applyAlignment="1">
      <alignment horizontal="centerContinuous" vertical="center"/>
    </xf>
    <xf numFmtId="0" fontId="0" fillId="8" borderId="9" xfId="0" applyFill="1" applyBorder="1" applyAlignment="1" applyProtection="1">
      <alignment vertical="center" wrapText="1"/>
      <protection locked="0"/>
    </xf>
    <xf numFmtId="0" fontId="0" fillId="8" borderId="8" xfId="0" applyFill="1" applyBorder="1" applyAlignment="1" applyProtection="1">
      <alignment vertical="center" wrapText="1"/>
      <protection locked="0"/>
    </xf>
    <xf numFmtId="164" fontId="0" fillId="2" borderId="5" xfId="0" applyNumberFormat="1" applyFill="1" applyBorder="1"/>
    <xf numFmtId="0" fontId="0" fillId="10" borderId="6" xfId="0" applyFill="1" applyBorder="1" applyAlignment="1">
      <alignment horizontal="center" vertical="center" wrapText="1"/>
    </xf>
    <xf numFmtId="164" fontId="9" fillId="4" borderId="29" xfId="0" applyNumberFormat="1" applyFont="1" applyFill="1" applyBorder="1"/>
    <xf numFmtId="164" fontId="6" fillId="3" borderId="28" xfId="0" applyNumberFormat="1" applyFont="1" applyFill="1" applyBorder="1" applyAlignment="1" applyProtection="1">
      <alignment vertical="center"/>
      <protection locked="0"/>
    </xf>
    <xf numFmtId="0" fontId="0" fillId="5" borderId="18" xfId="0" applyFill="1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 wrapText="1"/>
    </xf>
    <xf numFmtId="0" fontId="0" fillId="5" borderId="26" xfId="0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19" fillId="0" borderId="0" xfId="4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5" borderId="13" xfId="0" applyFill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 wrapText="1"/>
    </xf>
    <xf numFmtId="0" fontId="0" fillId="5" borderId="15" xfId="0" applyFill="1" applyBorder="1" applyAlignment="1">
      <alignment horizontal="center" vertical="center" wrapText="1"/>
    </xf>
    <xf numFmtId="0" fontId="2" fillId="6" borderId="19" xfId="0" applyFont="1" applyFill="1" applyBorder="1" applyAlignment="1">
      <alignment horizontal="center" vertical="center" wrapText="1"/>
    </xf>
    <xf numFmtId="0" fontId="17" fillId="6" borderId="0" xfId="0" applyFont="1" applyFill="1" applyAlignment="1">
      <alignment horizontal="center" vertical="center"/>
    </xf>
    <xf numFmtId="0" fontId="11" fillId="0" borderId="13" xfId="0" applyFont="1" applyBorder="1" applyAlignment="1">
      <alignment horizontal="left" wrapText="1"/>
    </xf>
    <xf numFmtId="0" fontId="11" fillId="0" borderId="14" xfId="0" applyFont="1" applyBorder="1" applyAlignment="1">
      <alignment horizontal="left" wrapText="1"/>
    </xf>
    <xf numFmtId="0" fontId="11" fillId="0" borderId="15" xfId="0" applyFont="1" applyBorder="1" applyAlignment="1">
      <alignment horizontal="left" wrapText="1"/>
    </xf>
    <xf numFmtId="0" fontId="11" fillId="0" borderId="13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5" borderId="13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0" fontId="18" fillId="6" borderId="0" xfId="0" applyFont="1" applyFill="1" applyAlignment="1">
      <alignment horizontal="center" vertical="center" wrapText="1"/>
    </xf>
    <xf numFmtId="0" fontId="15" fillId="3" borderId="11" xfId="0" applyFon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11" fillId="0" borderId="13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7" fillId="5" borderId="13" xfId="0" applyFont="1" applyFill="1" applyBorder="1" applyAlignment="1">
      <alignment horizontal="left" vertical="center" wrapText="1"/>
    </xf>
    <xf numFmtId="0" fontId="7" fillId="5" borderId="14" xfId="0" applyFont="1" applyFill="1" applyBorder="1" applyAlignment="1">
      <alignment horizontal="left" vertical="center" wrapText="1"/>
    </xf>
    <xf numFmtId="0" fontId="7" fillId="5" borderId="15" xfId="0" applyFont="1" applyFill="1" applyBorder="1" applyAlignment="1">
      <alignment horizontal="left" vertical="center" wrapText="1"/>
    </xf>
    <xf numFmtId="0" fontId="12" fillId="0" borderId="12" xfId="0" applyFont="1" applyBorder="1" applyAlignment="1">
      <alignment horizontal="center" vertical="center"/>
    </xf>
    <xf numFmtId="0" fontId="7" fillId="3" borderId="27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0" fillId="5" borderId="12" xfId="0" applyFill="1" applyBorder="1" applyAlignment="1">
      <alignment horizontal="center" wrapText="1"/>
    </xf>
    <xf numFmtId="0" fontId="0" fillId="5" borderId="0" xfId="0" applyFill="1" applyAlignment="1">
      <alignment horizontal="center" wrapText="1"/>
    </xf>
  </cellXfs>
  <cellStyles count="5">
    <cellStyle name="Currency" xfId="3" builtinId="4"/>
    <cellStyle name="Hyperlink" xfId="4" builtinId="8"/>
    <cellStyle name="Normal" xfId="0" builtinId="0"/>
    <cellStyle name="Normal 4" xfId="2" xr:uid="{2AD48948-1CC4-4AA3-98F6-22A26D2BEE91}"/>
    <cellStyle name="Normal 5" xfId="1" xr:uid="{4F65812B-98C9-4A2E-9AB3-1D7830994EF2}"/>
  </cellStyles>
  <dxfs count="4"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BCE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mpeu.sharepoint.com/sites/koordinacija/razno/2021/Akreditacije/Alokacija%20bud&#382;eta/call%202022_calculator_guidelines/ESS/ESC%20Grant%20and%20targets%20calculator_2022_nakon_korekcij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Application form data"/>
      <sheetName val="2. Average costs"/>
      <sheetName val="4. Estimated budget - project"/>
      <sheetName val="3. Estimated budget - activity"/>
      <sheetName val="4. Estimated budget EĆprovjera "/>
      <sheetName val="5. Qualitative perf. score"/>
      <sheetName val="Sheet2"/>
      <sheetName val="6. Allocation calculator"/>
      <sheetName val="7. Revised targets"/>
      <sheetName val="Sheet1"/>
      <sheetName val="Real Co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>
        <row r="2">
          <cell r="M2">
            <v>460270</v>
          </cell>
        </row>
      </sheetData>
      <sheetData sheetId="8"/>
      <sheetData sheetId="9" refreshError="1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uropa.eu/youth/sites/default/files/european_solidarity_corps_guide_2022_hr_v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2E59D-8F3A-4991-97B8-E644E3FBC2AB}">
  <dimension ref="A1:AP36"/>
  <sheetViews>
    <sheetView tabSelected="1" zoomScale="70" zoomScaleNormal="70" workbookViewId="0">
      <selection activeCell="Q8" sqref="Q8"/>
    </sheetView>
  </sheetViews>
  <sheetFormatPr defaultRowHeight="14.5" x14ac:dyDescent="0.35"/>
  <cols>
    <col min="1" max="2" width="24.1796875" customWidth="1"/>
    <col min="3" max="3" width="14.453125" customWidth="1"/>
    <col min="4" max="4" width="15.08984375" customWidth="1"/>
    <col min="5" max="6" width="14.6328125" customWidth="1"/>
    <col min="7" max="7" width="14.54296875" customWidth="1"/>
    <col min="8" max="8" width="13.81640625" customWidth="1"/>
    <col min="9" max="9" width="14.54296875" customWidth="1"/>
    <col min="10" max="10" width="14" customWidth="1"/>
    <col min="11" max="11" width="15.81640625" customWidth="1"/>
    <col min="12" max="12" width="15.54296875" customWidth="1"/>
    <col min="13" max="13" width="13.1796875" customWidth="1"/>
    <col min="14" max="14" width="14.36328125" customWidth="1"/>
    <col min="15" max="15" width="14.08984375" customWidth="1"/>
    <col min="16" max="16" width="21.90625" customWidth="1"/>
    <col min="17" max="17" width="17.54296875" customWidth="1"/>
    <col min="18" max="18" width="15.81640625" customWidth="1"/>
    <col min="24" max="24" width="14.81640625" customWidth="1"/>
    <col min="25" max="25" width="17.54296875" customWidth="1"/>
  </cols>
  <sheetData>
    <row r="1" spans="1:41" ht="38.5" customHeight="1" x14ac:dyDescent="0.35">
      <c r="A1" s="51" t="s">
        <v>43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S1" s="74" t="s">
        <v>113</v>
      </c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</row>
    <row r="2" spans="1:41" ht="108" customHeight="1" x14ac:dyDescent="0.35">
      <c r="A2" s="1" t="s">
        <v>2</v>
      </c>
      <c r="B2" s="1" t="s">
        <v>130</v>
      </c>
      <c r="C2" s="1" t="s">
        <v>38</v>
      </c>
      <c r="D2" s="1" t="s">
        <v>41</v>
      </c>
      <c r="E2" s="1" t="s">
        <v>32</v>
      </c>
      <c r="F2" s="1" t="s">
        <v>118</v>
      </c>
      <c r="G2" s="1" t="s">
        <v>12</v>
      </c>
      <c r="H2" s="1" t="s">
        <v>39</v>
      </c>
      <c r="I2" s="1" t="s">
        <v>40</v>
      </c>
      <c r="J2" s="1" t="s">
        <v>7</v>
      </c>
      <c r="K2" s="1" t="s">
        <v>8</v>
      </c>
      <c r="L2" s="1" t="s">
        <v>5</v>
      </c>
      <c r="M2" s="1" t="s">
        <v>6</v>
      </c>
      <c r="N2" s="1" t="s">
        <v>119</v>
      </c>
      <c r="O2" s="1" t="s">
        <v>10</v>
      </c>
      <c r="P2" s="1" t="s">
        <v>9</v>
      </c>
      <c r="S2" s="68" t="s">
        <v>115</v>
      </c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</row>
    <row r="3" spans="1:41" ht="44.5" customHeight="1" x14ac:dyDescent="0.35">
      <c r="A3" s="55" t="s">
        <v>4</v>
      </c>
      <c r="B3" s="33" t="s">
        <v>47</v>
      </c>
      <c r="C3" s="10"/>
      <c r="D3" s="46"/>
      <c r="E3" s="10"/>
      <c r="F3" s="10"/>
      <c r="G3" s="10"/>
      <c r="H3" s="11"/>
      <c r="I3" s="11"/>
      <c r="J3" s="9">
        <f>C3*225</f>
        <v>0</v>
      </c>
      <c r="K3" s="2">
        <f>IF(B3&lt;&gt;0,VLOOKUP(B3,'2. Zemlja održavanja aktivnosti'!$A:$D,2,FALSE)*C3*H3,0)</f>
        <v>0</v>
      </c>
      <c r="L3" s="2">
        <f>IF(B3&lt;&gt;0,VLOOKUP(B3,'2. Zemlja održavanja aktivnosti'!$A:$D,3,FALSE)*E3*H3,0)</f>
        <v>0</v>
      </c>
      <c r="M3" s="2">
        <f>IF(B3&lt;&gt;0,VLOOKUP(B3,'2. Zemlja održavanja aktivnosti'!$A:$D,4,FALSE)*C3*H3,0)</f>
        <v>0</v>
      </c>
      <c r="N3" s="54">
        <f>F3*150</f>
        <v>0</v>
      </c>
      <c r="O3" s="4">
        <f>G3*575</f>
        <v>0</v>
      </c>
      <c r="P3" s="12"/>
      <c r="S3" s="67" t="s">
        <v>102</v>
      </c>
      <c r="T3" s="69"/>
      <c r="U3" s="69"/>
      <c r="V3" s="69"/>
      <c r="W3" s="69"/>
      <c r="X3" s="69"/>
      <c r="Y3" s="69"/>
      <c r="AA3" s="67" t="s">
        <v>104</v>
      </c>
      <c r="AB3" s="67"/>
      <c r="AC3" s="67"/>
      <c r="AD3" s="67"/>
      <c r="AE3" s="67"/>
      <c r="AF3" s="67"/>
      <c r="AG3" s="67"/>
      <c r="AI3" s="67" t="s">
        <v>110</v>
      </c>
      <c r="AJ3" s="67"/>
      <c r="AK3" s="67"/>
      <c r="AL3" s="67"/>
      <c r="AM3" s="67"/>
      <c r="AN3" s="67"/>
      <c r="AO3" s="67"/>
    </row>
    <row r="4" spans="1:41" ht="43" customHeight="1" x14ac:dyDescent="0.35">
      <c r="A4" s="55" t="s">
        <v>11</v>
      </c>
      <c r="B4" s="33"/>
      <c r="C4" s="10"/>
      <c r="D4" s="47"/>
      <c r="E4" s="10"/>
      <c r="F4" s="10"/>
      <c r="G4" s="10"/>
      <c r="H4" s="11"/>
      <c r="I4" s="11"/>
      <c r="J4" s="9">
        <f t="shared" ref="J4:J12" si="0">C4*225</f>
        <v>0</v>
      </c>
      <c r="K4" s="2">
        <f>IF(B4&lt;&gt;0,VLOOKUP(B4,'2. Zemlja održavanja aktivnosti'!$A:$D,2,FALSE)*C4*H4,0)</f>
        <v>0</v>
      </c>
      <c r="L4" s="2">
        <f>IF(B4&lt;&gt;0,VLOOKUP(B4,'2. Zemlja održavanja aktivnosti'!$A:$D,3,FALSE)*E4*H4,0)</f>
        <v>0</v>
      </c>
      <c r="M4" s="2">
        <f>IF(B4&lt;&gt;0,VLOOKUP(B4,'2. Zemlja održavanja aktivnosti'!$A:$D,4,FALSE)*C4*H4,0)</f>
        <v>0</v>
      </c>
      <c r="N4" s="54">
        <f t="shared" ref="N4:N12" si="1">F4*150</f>
        <v>0</v>
      </c>
      <c r="O4" s="4">
        <f>G4*575</f>
        <v>0</v>
      </c>
      <c r="P4" s="12"/>
      <c r="S4" s="70" t="s">
        <v>25</v>
      </c>
      <c r="T4" s="71"/>
      <c r="U4" s="71"/>
      <c r="V4" s="71"/>
      <c r="W4" s="71"/>
      <c r="X4" s="72"/>
      <c r="Y4" s="31" t="s">
        <v>26</v>
      </c>
      <c r="AA4" s="58" t="s">
        <v>25</v>
      </c>
      <c r="AB4" s="59"/>
      <c r="AC4" s="59"/>
      <c r="AD4" s="59"/>
      <c r="AE4" s="59"/>
      <c r="AF4" s="59"/>
      <c r="AG4" s="60"/>
      <c r="AI4" s="58" t="s">
        <v>25</v>
      </c>
      <c r="AJ4" s="59"/>
      <c r="AK4" s="59"/>
      <c r="AL4" s="59"/>
      <c r="AM4" s="59"/>
      <c r="AN4" s="59"/>
      <c r="AO4" s="60"/>
    </row>
    <row r="5" spans="1:41" ht="41" customHeight="1" x14ac:dyDescent="0.35">
      <c r="A5" s="55" t="s">
        <v>15</v>
      </c>
      <c r="B5" s="33"/>
      <c r="C5" s="10"/>
      <c r="D5" s="47"/>
      <c r="E5" s="10"/>
      <c r="F5" s="10"/>
      <c r="G5" s="10"/>
      <c r="H5" s="11"/>
      <c r="I5" s="11"/>
      <c r="J5" s="9">
        <f t="shared" si="0"/>
        <v>0</v>
      </c>
      <c r="K5" s="2">
        <f>IF(B5&lt;&gt;0,VLOOKUP(B5,'2. Zemlja održavanja aktivnosti'!$A:$D,2,FALSE)*C5*H5,0)</f>
        <v>0</v>
      </c>
      <c r="L5" s="2">
        <f>IF(B5&lt;&gt;0,VLOOKUP(B5,'2. Zemlja održavanja aktivnosti'!$A:$D,3,FALSE)*E5*H5,0)</f>
        <v>0</v>
      </c>
      <c r="M5" s="2">
        <f>IF(B5&lt;&gt;0,VLOOKUP(B5,'2. Zemlja održavanja aktivnosti'!$A:$D,4,FALSE)*C5*H5,0)</f>
        <v>0</v>
      </c>
      <c r="N5" s="54">
        <f t="shared" si="1"/>
        <v>0</v>
      </c>
      <c r="O5" s="4">
        <f>G5*575</f>
        <v>0</v>
      </c>
      <c r="P5" s="12"/>
      <c r="S5" s="87" t="s">
        <v>18</v>
      </c>
      <c r="T5" s="88"/>
      <c r="U5" s="88"/>
      <c r="V5" s="88"/>
      <c r="W5" s="88"/>
      <c r="X5" s="89"/>
      <c r="Y5" s="30"/>
      <c r="AA5" s="75" t="s">
        <v>105</v>
      </c>
      <c r="AB5" s="76"/>
      <c r="AC5" s="76"/>
      <c r="AD5" s="76"/>
      <c r="AE5" s="76"/>
      <c r="AF5" s="76"/>
      <c r="AG5" s="77"/>
      <c r="AI5" s="78" t="s">
        <v>111</v>
      </c>
      <c r="AJ5" s="79"/>
      <c r="AK5" s="79"/>
      <c r="AL5" s="79"/>
      <c r="AM5" s="79"/>
      <c r="AN5" s="79"/>
      <c r="AO5" s="80"/>
    </row>
    <row r="6" spans="1:41" ht="44.5" customHeight="1" x14ac:dyDescent="0.35">
      <c r="A6" s="55" t="s">
        <v>16</v>
      </c>
      <c r="B6" s="33"/>
      <c r="C6" s="10"/>
      <c r="D6" s="47"/>
      <c r="E6" s="10"/>
      <c r="F6" s="10"/>
      <c r="G6" s="10"/>
      <c r="H6" s="11"/>
      <c r="I6" s="11"/>
      <c r="J6" s="9">
        <f t="shared" si="0"/>
        <v>0</v>
      </c>
      <c r="K6" s="2">
        <f>IF(B6&lt;&gt;0,VLOOKUP(B6,'2. Zemlja održavanja aktivnosti'!$A:$D,2,FALSE)*C6*H6,0)</f>
        <v>0</v>
      </c>
      <c r="L6" s="2">
        <f>IF(B6&lt;&gt;0,VLOOKUP(B6,'2. Zemlja održavanja aktivnosti'!$A:$D,3,FALSE)*E6*H6,0)</f>
        <v>0</v>
      </c>
      <c r="M6" s="2">
        <f>IF(B6&lt;&gt;0,VLOOKUP(B6,'2. Zemlja održavanja aktivnosti'!$A:$D,4,FALSE)*C6*H6,0)</f>
        <v>0</v>
      </c>
      <c r="N6" s="54">
        <f t="shared" si="1"/>
        <v>0</v>
      </c>
      <c r="O6" s="4">
        <f t="shared" ref="O6:O22" si="2">G6*575</f>
        <v>0</v>
      </c>
      <c r="P6" s="12"/>
      <c r="S6" s="17" t="s">
        <v>19</v>
      </c>
      <c r="T6" s="18"/>
      <c r="U6" s="18"/>
      <c r="V6" s="18"/>
      <c r="W6" s="18"/>
      <c r="X6" s="19"/>
      <c r="Y6" s="20">
        <v>210</v>
      </c>
      <c r="AA6" s="78" t="s">
        <v>106</v>
      </c>
      <c r="AB6" s="79"/>
      <c r="AC6" s="79"/>
      <c r="AD6" s="79"/>
      <c r="AE6" s="79"/>
      <c r="AF6" s="79"/>
      <c r="AG6" s="80"/>
    </row>
    <row r="7" spans="1:41" ht="42" customHeight="1" x14ac:dyDescent="0.35">
      <c r="A7" s="55" t="s">
        <v>33</v>
      </c>
      <c r="B7" s="33"/>
      <c r="C7" s="10"/>
      <c r="D7" s="47"/>
      <c r="E7" s="10"/>
      <c r="F7" s="10"/>
      <c r="G7" s="10"/>
      <c r="H7" s="11"/>
      <c r="I7" s="11"/>
      <c r="J7" s="9">
        <f t="shared" si="0"/>
        <v>0</v>
      </c>
      <c r="K7" s="2">
        <f>IF(B7&lt;&gt;0,VLOOKUP(B7,'2. Zemlja održavanja aktivnosti'!$A:$D,2,FALSE)*C7*H7,0)</f>
        <v>0</v>
      </c>
      <c r="L7" s="2">
        <f>IF(B7&lt;&gt;0,VLOOKUP(B7,'2. Zemlja održavanja aktivnosti'!$A:$D,3,FALSE)*E7*H7,0)</f>
        <v>0</v>
      </c>
      <c r="M7" s="2">
        <f>IF(B7&lt;&gt;0,VLOOKUP(B7,'2. Zemlja održavanja aktivnosti'!$A:$D,4,FALSE)*C7*H7,0)</f>
        <v>0</v>
      </c>
      <c r="N7" s="54">
        <f t="shared" si="1"/>
        <v>0</v>
      </c>
      <c r="O7" s="4">
        <f t="shared" si="2"/>
        <v>0</v>
      </c>
      <c r="P7" s="24"/>
      <c r="S7" s="17" t="s">
        <v>20</v>
      </c>
      <c r="T7" s="18"/>
      <c r="U7" s="18"/>
      <c r="V7" s="18"/>
      <c r="W7" s="18"/>
      <c r="X7" s="19"/>
      <c r="Y7" s="20">
        <v>320</v>
      </c>
      <c r="AA7" s="81" t="s">
        <v>107</v>
      </c>
      <c r="AB7" s="82"/>
      <c r="AC7" s="82"/>
      <c r="AD7" s="82"/>
      <c r="AE7" s="82"/>
      <c r="AF7" s="82"/>
      <c r="AG7" s="83"/>
      <c r="AI7" s="84" t="s">
        <v>112</v>
      </c>
      <c r="AJ7" s="67"/>
      <c r="AK7" s="67"/>
      <c r="AL7" s="67"/>
      <c r="AM7" s="67"/>
      <c r="AN7" s="67"/>
      <c r="AO7" s="67"/>
    </row>
    <row r="8" spans="1:41" ht="42" customHeight="1" x14ac:dyDescent="0.35">
      <c r="A8" s="55" t="s">
        <v>120</v>
      </c>
      <c r="B8" s="33"/>
      <c r="C8" s="10"/>
      <c r="D8" s="47"/>
      <c r="E8" s="10"/>
      <c r="F8" s="10"/>
      <c r="G8" s="10"/>
      <c r="H8" s="11"/>
      <c r="I8" s="11"/>
      <c r="J8" s="9">
        <f t="shared" si="0"/>
        <v>0</v>
      </c>
      <c r="K8" s="2">
        <f>IF(B8&lt;&gt;0,VLOOKUP(B8,'2. Zemlja održavanja aktivnosti'!$A:$D,2,FALSE)*C8*H8,0)</f>
        <v>0</v>
      </c>
      <c r="L8" s="2">
        <f>IF(B8&lt;&gt;0,VLOOKUP(B8,'2. Zemlja održavanja aktivnosti'!$A:$D,3,FALSE)*E8*H8,0)</f>
        <v>0</v>
      </c>
      <c r="M8" s="2">
        <f>IF(B8&lt;&gt;0,VLOOKUP(B8,'2. Zemlja održavanja aktivnosti'!$A:$D,4,FALSE)*C8*H8,0)</f>
        <v>0</v>
      </c>
      <c r="N8" s="54">
        <f t="shared" si="1"/>
        <v>0</v>
      </c>
      <c r="O8" s="4">
        <f t="shared" si="2"/>
        <v>0</v>
      </c>
      <c r="P8" s="24"/>
      <c r="S8" s="17" t="s">
        <v>21</v>
      </c>
      <c r="T8" s="18"/>
      <c r="U8" s="18"/>
      <c r="V8" s="18"/>
      <c r="W8" s="18"/>
      <c r="X8" s="19"/>
      <c r="Y8" s="20">
        <v>410</v>
      </c>
      <c r="AI8" s="58" t="s">
        <v>25</v>
      </c>
      <c r="AJ8" s="59"/>
      <c r="AK8" s="59"/>
      <c r="AL8" s="59"/>
      <c r="AM8" s="59"/>
      <c r="AN8" s="59"/>
      <c r="AO8" s="60"/>
    </row>
    <row r="9" spans="1:41" ht="42" customHeight="1" x14ac:dyDescent="0.35">
      <c r="A9" s="55" t="s">
        <v>121</v>
      </c>
      <c r="B9" s="33"/>
      <c r="C9" s="10"/>
      <c r="D9" s="47"/>
      <c r="E9" s="10"/>
      <c r="F9" s="10"/>
      <c r="G9" s="10"/>
      <c r="H9" s="11"/>
      <c r="I9" s="11"/>
      <c r="J9" s="9">
        <f t="shared" si="0"/>
        <v>0</v>
      </c>
      <c r="K9" s="2">
        <f>IF(B9&lt;&gt;0,VLOOKUP(B9,'2. Zemlja održavanja aktivnosti'!$A:$D,2,FALSE)*C9*H9,0)</f>
        <v>0</v>
      </c>
      <c r="L9" s="2">
        <f>IF(B9&lt;&gt;0,VLOOKUP(B9,'2. Zemlja održavanja aktivnosti'!$A:$D,3,FALSE)*E9*H9,0)</f>
        <v>0</v>
      </c>
      <c r="M9" s="2">
        <f>IF(B9&lt;&gt;0,VLOOKUP(B9,'2. Zemlja održavanja aktivnosti'!$A:$D,4,FALSE)*C9*H9,0)</f>
        <v>0</v>
      </c>
      <c r="N9" s="54">
        <f t="shared" si="1"/>
        <v>0</v>
      </c>
      <c r="O9" s="4">
        <f t="shared" si="2"/>
        <v>0</v>
      </c>
      <c r="P9" s="24"/>
      <c r="S9" s="17" t="s">
        <v>22</v>
      </c>
      <c r="T9" s="18"/>
      <c r="U9" s="18"/>
      <c r="V9" s="18"/>
      <c r="W9" s="18"/>
      <c r="X9" s="19"/>
      <c r="Y9" s="20">
        <v>610</v>
      </c>
      <c r="AA9" s="67" t="s">
        <v>108</v>
      </c>
      <c r="AB9" s="67"/>
      <c r="AC9" s="67"/>
      <c r="AD9" s="67"/>
      <c r="AE9" s="67"/>
      <c r="AF9" s="67"/>
      <c r="AG9" s="67"/>
      <c r="AI9" s="61" t="s">
        <v>117</v>
      </c>
      <c r="AJ9" s="62"/>
      <c r="AK9" s="62"/>
      <c r="AL9" s="62"/>
      <c r="AM9" s="62"/>
      <c r="AN9" s="62"/>
      <c r="AO9" s="63"/>
    </row>
    <row r="10" spans="1:41" ht="42" customHeight="1" x14ac:dyDescent="0.35">
      <c r="A10" s="55" t="s">
        <v>122</v>
      </c>
      <c r="B10" s="33"/>
      <c r="C10" s="10"/>
      <c r="D10" s="47"/>
      <c r="E10" s="10"/>
      <c r="F10" s="10"/>
      <c r="G10" s="10"/>
      <c r="H10" s="11"/>
      <c r="I10" s="11"/>
      <c r="J10" s="9">
        <f t="shared" si="0"/>
        <v>0</v>
      </c>
      <c r="K10" s="2">
        <f>IF(B10&lt;&gt;0,VLOOKUP(B10,'2. Zemlja održavanja aktivnosti'!$A:$D,2,FALSE)*C10*H10,0)</f>
        <v>0</v>
      </c>
      <c r="L10" s="2">
        <f>IF(B10&lt;&gt;0,VLOOKUP(B10,'2. Zemlja održavanja aktivnosti'!$A:$D,3,FALSE)*E10*H10,0)</f>
        <v>0</v>
      </c>
      <c r="M10" s="2">
        <f>IF(B10&lt;&gt;0,VLOOKUP(B10,'2. Zemlja održavanja aktivnosti'!$A:$D,4,FALSE)*C10*H10,0)</f>
        <v>0</v>
      </c>
      <c r="N10" s="54">
        <f t="shared" si="1"/>
        <v>0</v>
      </c>
      <c r="O10" s="4">
        <f t="shared" si="2"/>
        <v>0</v>
      </c>
      <c r="P10" s="24"/>
      <c r="S10" s="17" t="s">
        <v>23</v>
      </c>
      <c r="T10" s="18"/>
      <c r="U10" s="18"/>
      <c r="V10" s="18"/>
      <c r="W10" s="18"/>
      <c r="X10" s="19"/>
      <c r="Y10" s="30"/>
      <c r="AA10" s="67"/>
      <c r="AB10" s="67"/>
      <c r="AC10" s="67"/>
      <c r="AD10" s="67"/>
      <c r="AE10" s="67"/>
      <c r="AF10" s="67"/>
      <c r="AG10" s="67"/>
      <c r="AI10" s="64"/>
      <c r="AJ10" s="65"/>
      <c r="AK10" s="65"/>
      <c r="AL10" s="65"/>
      <c r="AM10" s="65"/>
      <c r="AN10" s="65"/>
      <c r="AO10" s="66"/>
    </row>
    <row r="11" spans="1:41" ht="42" customHeight="1" x14ac:dyDescent="0.35">
      <c r="A11" s="55" t="s">
        <v>123</v>
      </c>
      <c r="B11" s="33"/>
      <c r="C11" s="10"/>
      <c r="D11" s="47"/>
      <c r="E11" s="10"/>
      <c r="F11" s="10"/>
      <c r="G11" s="10"/>
      <c r="H11" s="11"/>
      <c r="I11" s="11"/>
      <c r="J11" s="9">
        <f t="shared" si="0"/>
        <v>0</v>
      </c>
      <c r="K11" s="2">
        <f>IF(B11&lt;&gt;0,VLOOKUP(B11,'2. Zemlja održavanja aktivnosti'!$A:$D,2,FALSE)*C11*H11,0)</f>
        <v>0</v>
      </c>
      <c r="L11" s="2">
        <f>IF(B11&lt;&gt;0,VLOOKUP(B11,'2. Zemlja održavanja aktivnosti'!$A:$D,3,FALSE)*E11*H11,0)</f>
        <v>0</v>
      </c>
      <c r="M11" s="2">
        <f>IF(B11&lt;&gt;0,VLOOKUP(B11,'2. Zemlja održavanja aktivnosti'!$A:$D,4,FALSE)*C11*H11,0)</f>
        <v>0</v>
      </c>
      <c r="N11" s="54">
        <f t="shared" si="1"/>
        <v>0</v>
      </c>
      <c r="O11" s="4">
        <f t="shared" si="2"/>
        <v>0</v>
      </c>
      <c r="P11" s="24"/>
      <c r="S11" s="17" t="s">
        <v>24</v>
      </c>
      <c r="T11" s="18"/>
      <c r="U11" s="18"/>
      <c r="V11" s="18"/>
      <c r="W11" s="18"/>
      <c r="X11" s="19"/>
      <c r="Y11" s="30"/>
      <c r="AA11" s="73"/>
      <c r="AB11" s="73"/>
      <c r="AC11" s="73"/>
      <c r="AD11" s="73"/>
      <c r="AE11" s="73"/>
      <c r="AF11" s="73"/>
      <c r="AG11" s="73"/>
    </row>
    <row r="12" spans="1:41" ht="42" customHeight="1" x14ac:dyDescent="0.35">
      <c r="A12" s="55" t="s">
        <v>124</v>
      </c>
      <c r="B12" s="33"/>
      <c r="C12" s="10"/>
      <c r="D12" s="47"/>
      <c r="E12" s="10"/>
      <c r="F12" s="10"/>
      <c r="G12" s="10"/>
      <c r="H12" s="11"/>
      <c r="I12" s="11"/>
      <c r="J12" s="9">
        <f t="shared" si="0"/>
        <v>0</v>
      </c>
      <c r="K12" s="2">
        <f>IF(B12&lt;&gt;0,VLOOKUP(B12,'2. Zemlja održavanja aktivnosti'!$A:$D,2,FALSE)*C12*H12,0)</f>
        <v>0</v>
      </c>
      <c r="L12" s="2">
        <f>IF(B12&lt;&gt;0,VLOOKUP(B12,'2. Zemlja održavanja aktivnosti'!$A:$D,3,FALSE)*E12*H12,0)</f>
        <v>0</v>
      </c>
      <c r="M12" s="2">
        <f>IF(B12&lt;&gt;0,VLOOKUP(B12,'2. Zemlja održavanja aktivnosti'!$A:$D,4,FALSE)*C12*H12,0)</f>
        <v>0</v>
      </c>
      <c r="N12" s="54">
        <f t="shared" si="1"/>
        <v>0</v>
      </c>
      <c r="O12" s="4">
        <f t="shared" si="2"/>
        <v>0</v>
      </c>
      <c r="P12" s="24"/>
      <c r="S12" s="90" t="s">
        <v>133</v>
      </c>
      <c r="T12" s="91"/>
      <c r="U12" s="91"/>
      <c r="V12" s="91"/>
      <c r="W12" s="91"/>
      <c r="X12" s="91"/>
      <c r="Y12" s="92"/>
      <c r="AA12" s="58" t="s">
        <v>25</v>
      </c>
      <c r="AB12" s="59"/>
      <c r="AC12" s="59"/>
      <c r="AD12" s="59"/>
      <c r="AE12" s="59"/>
      <c r="AF12" s="59"/>
      <c r="AG12" s="60"/>
    </row>
    <row r="13" spans="1:41" ht="46.5" customHeight="1" x14ac:dyDescent="0.35">
      <c r="A13" s="55" t="s">
        <v>0</v>
      </c>
      <c r="B13" s="33"/>
      <c r="C13" s="10"/>
      <c r="D13" s="47"/>
      <c r="E13" s="10"/>
      <c r="F13" s="10"/>
      <c r="G13" s="10"/>
      <c r="H13" s="11"/>
      <c r="I13" s="11"/>
      <c r="J13" s="3"/>
      <c r="K13" s="2">
        <f>IF(B13&lt;&gt;0,VLOOKUP(B13,'2. Zemlja održavanja aktivnosti'!$A:$D,2,FALSE)*C13*H13,0)</f>
        <v>0</v>
      </c>
      <c r="L13" s="2">
        <f>IF(B13&lt;&gt;0,VLOOKUP(B13,'2. Zemlja održavanja aktivnosti'!$A:$D,3,FALSE)*E13*H13,0)</f>
        <v>0</v>
      </c>
      <c r="M13" s="2">
        <f>IF(B13&lt;&gt;0,VLOOKUP(B13,'2. Zemlja održavanja aktivnosti'!$A:$D,4,FALSE)*C13*H13,0)</f>
        <v>0</v>
      </c>
      <c r="N13" s="49"/>
      <c r="O13" s="4">
        <f t="shared" si="2"/>
        <v>0</v>
      </c>
      <c r="P13" s="12"/>
      <c r="S13" s="99" t="s">
        <v>27</v>
      </c>
      <c r="T13" s="100"/>
      <c r="U13" s="100"/>
      <c r="V13" s="100"/>
      <c r="W13" s="100"/>
      <c r="X13" s="100"/>
      <c r="Y13" s="101"/>
      <c r="AA13" s="85" t="s">
        <v>47</v>
      </c>
      <c r="AB13" s="85"/>
      <c r="AC13" s="85"/>
      <c r="AD13" s="85"/>
      <c r="AE13" s="85"/>
      <c r="AF13" s="86">
        <f>VLOOKUP(AA13,'2. Zemlja održavanja aktivnosti'!A:D,2, FALSE)</f>
        <v>20</v>
      </c>
      <c r="AG13" s="86"/>
    </row>
    <row r="14" spans="1:41" ht="43" customHeight="1" x14ac:dyDescent="0.35">
      <c r="A14" s="55" t="s">
        <v>1</v>
      </c>
      <c r="B14" s="33"/>
      <c r="C14" s="10"/>
      <c r="D14" s="47"/>
      <c r="E14" s="10"/>
      <c r="F14" s="10"/>
      <c r="G14" s="10"/>
      <c r="H14" s="11"/>
      <c r="I14" s="11"/>
      <c r="J14" s="7"/>
      <c r="K14" s="2">
        <f>IF(B14&lt;&gt;0,VLOOKUP(B14,'2. Zemlja održavanja aktivnosti'!$A:$D,2,FALSE)*C14*H14,0)</f>
        <v>0</v>
      </c>
      <c r="L14" s="2">
        <f>IF(B14&lt;&gt;0,VLOOKUP(B14,'2. Zemlja održavanja aktivnosti'!$A:$D,3,FALSE)*E14*H14,0)</f>
        <v>0</v>
      </c>
      <c r="M14" s="2">
        <f>IF(B14&lt;&gt;0,VLOOKUP(B14,'2. Zemlja održavanja aktivnosti'!$A:$D,4,FALSE)*C14*H14,0)</f>
        <v>0</v>
      </c>
      <c r="N14" s="50"/>
      <c r="O14" s="4">
        <f t="shared" si="2"/>
        <v>0</v>
      </c>
      <c r="P14" s="12"/>
      <c r="S14" s="102"/>
      <c r="T14" s="103"/>
      <c r="U14" s="103"/>
      <c r="V14" s="103"/>
      <c r="W14" s="103"/>
      <c r="X14" s="103"/>
      <c r="Y14" s="104"/>
      <c r="AA14" s="105" t="s">
        <v>114</v>
      </c>
      <c r="AB14" s="105"/>
      <c r="AC14" s="105"/>
      <c r="AD14" s="105"/>
      <c r="AE14" s="105"/>
      <c r="AF14" s="93" t="s">
        <v>132</v>
      </c>
      <c r="AG14" s="93"/>
    </row>
    <row r="15" spans="1:41" ht="47.5" customHeight="1" x14ac:dyDescent="0.35">
      <c r="A15" s="55" t="s">
        <v>13</v>
      </c>
      <c r="B15" s="33"/>
      <c r="C15" s="10"/>
      <c r="D15" s="47"/>
      <c r="E15" s="10"/>
      <c r="F15" s="10"/>
      <c r="G15" s="10"/>
      <c r="H15" s="11"/>
      <c r="I15" s="11"/>
      <c r="J15" s="7"/>
      <c r="K15" s="2">
        <f>IF(B15&lt;&gt;0,VLOOKUP(B15,'2. Zemlja održavanja aktivnosti'!$A:$D,2,FALSE)*C15*H15,0)</f>
        <v>0</v>
      </c>
      <c r="L15" s="2">
        <f>IF(B15&lt;&gt;0,VLOOKUP(B15,'2. Zemlja održavanja aktivnosti'!$A:$D,3,FALSE)*E15*H15,0)</f>
        <v>0</v>
      </c>
      <c r="M15" s="2">
        <f>IF(B15&lt;&gt;0,VLOOKUP(B15,'2. Zemlja održavanja aktivnosti'!$A:$D,4,FALSE)*C15*H15,0)</f>
        <v>0</v>
      </c>
      <c r="N15" s="50"/>
      <c r="O15" s="4">
        <f t="shared" si="2"/>
        <v>0</v>
      </c>
      <c r="P15" s="12"/>
      <c r="AA15" s="67" t="s">
        <v>109</v>
      </c>
      <c r="AB15" s="67"/>
      <c r="AC15" s="67"/>
      <c r="AD15" s="67"/>
      <c r="AE15" s="67"/>
      <c r="AF15" s="67"/>
      <c r="AG15" s="67"/>
    </row>
    <row r="16" spans="1:41" ht="47.5" customHeight="1" x14ac:dyDescent="0.35">
      <c r="A16" s="55" t="s">
        <v>14</v>
      </c>
      <c r="B16" s="33"/>
      <c r="C16" s="10"/>
      <c r="D16" s="47"/>
      <c r="E16" s="10"/>
      <c r="F16" s="10"/>
      <c r="G16" s="10"/>
      <c r="H16" s="11"/>
      <c r="I16" s="11"/>
      <c r="J16" s="7"/>
      <c r="K16" s="2">
        <f>IF(B16&lt;&gt;0,VLOOKUP(B16,'2. Zemlja održavanja aktivnosti'!$A:$D,2,FALSE)*C16*H16,0)</f>
        <v>0</v>
      </c>
      <c r="L16" s="2">
        <f>IF(B16&lt;&gt;0,VLOOKUP(B16,'2. Zemlja održavanja aktivnosti'!$A:$D,3,FALSE)*E16*H16,0)</f>
        <v>0</v>
      </c>
      <c r="M16" s="2">
        <f>IF(B16&lt;&gt;0,VLOOKUP(B16,'2. Zemlja održavanja aktivnosti'!$A:$D,4,FALSE)*C16*H16,0)</f>
        <v>0</v>
      </c>
      <c r="N16" s="50"/>
      <c r="O16" s="4">
        <f t="shared" si="2"/>
        <v>0</v>
      </c>
      <c r="P16" s="12"/>
      <c r="S16" s="67" t="s">
        <v>103</v>
      </c>
      <c r="T16" s="69"/>
      <c r="U16" s="69"/>
      <c r="V16" s="69"/>
      <c r="W16" s="69"/>
      <c r="X16" s="69"/>
      <c r="Y16" s="69"/>
      <c r="AA16" s="73"/>
      <c r="AB16" s="73"/>
      <c r="AC16" s="73"/>
      <c r="AD16" s="73"/>
      <c r="AE16" s="73"/>
      <c r="AF16" s="73"/>
      <c r="AG16" s="73"/>
    </row>
    <row r="17" spans="1:42" ht="47" customHeight="1" x14ac:dyDescent="0.35">
      <c r="A17" s="55" t="s">
        <v>34</v>
      </c>
      <c r="B17" s="33"/>
      <c r="C17" s="10"/>
      <c r="D17" s="48"/>
      <c r="E17" s="10"/>
      <c r="F17" s="10"/>
      <c r="G17" s="10"/>
      <c r="H17" s="11"/>
      <c r="I17" s="11"/>
      <c r="J17" s="7"/>
      <c r="K17" s="2">
        <f>IF(B17&lt;&gt;0,VLOOKUP(B17,'2. Zemlja održavanja aktivnosti'!$A:$D,2,FALSE)*C17*H17,0)</f>
        <v>0</v>
      </c>
      <c r="L17" s="2">
        <f>IF(B17&lt;&gt;0,VLOOKUP(B17,'2. Zemlja održavanja aktivnosti'!$A:$D,3,FALSE)*E17*H17,0)</f>
        <v>0</v>
      </c>
      <c r="M17" s="2">
        <f>IF(B17&lt;&gt;0,VLOOKUP(B17,'2. Zemlja održavanja aktivnosti'!$A:$D,4,FALSE)*C17*H17,0)</f>
        <v>0</v>
      </c>
      <c r="N17" s="50"/>
      <c r="O17" s="4">
        <f t="shared" si="2"/>
        <v>0</v>
      </c>
      <c r="P17" s="12"/>
      <c r="S17" s="97" t="s">
        <v>25</v>
      </c>
      <c r="T17" s="97"/>
      <c r="U17" s="97"/>
      <c r="V17" s="97"/>
      <c r="W17" s="97"/>
      <c r="X17" s="97"/>
      <c r="Y17" s="97"/>
      <c r="AA17" s="97" t="s">
        <v>25</v>
      </c>
      <c r="AB17" s="97"/>
      <c r="AC17" s="97"/>
      <c r="AD17" s="97"/>
      <c r="AE17" s="97"/>
      <c r="AF17" s="97"/>
      <c r="AG17" s="97"/>
    </row>
    <row r="18" spans="1:42" ht="47" customHeight="1" x14ac:dyDescent="0.35">
      <c r="A18" s="55" t="s">
        <v>125</v>
      </c>
      <c r="B18" s="33"/>
      <c r="C18" s="10"/>
      <c r="D18" s="7"/>
      <c r="E18" s="10"/>
      <c r="F18" s="10"/>
      <c r="G18" s="10"/>
      <c r="H18" s="11"/>
      <c r="I18" s="11"/>
      <c r="J18" s="7"/>
      <c r="K18" s="2">
        <f>IF(B18&lt;&gt;0,VLOOKUP(B18,'2. Zemlja održavanja aktivnosti'!$A:$D,2,FALSE)*C18*H18,0)</f>
        <v>0</v>
      </c>
      <c r="L18" s="2">
        <f>IF(B18&lt;&gt;0,VLOOKUP(B18,'2. Zemlja održavanja aktivnosti'!$A:$D,3,FALSE)*E18*H18,0)</f>
        <v>0</v>
      </c>
      <c r="M18" s="2">
        <f>IF(B18&lt;&gt;0,VLOOKUP(B18,'2. Zemlja održavanja aktivnosti'!$A:$D,4,FALSE)*C18*H18,0)</f>
        <v>0</v>
      </c>
      <c r="N18" s="7"/>
      <c r="O18" s="4">
        <f t="shared" si="2"/>
        <v>0</v>
      </c>
      <c r="P18" s="12"/>
      <c r="S18" s="87" t="s">
        <v>30</v>
      </c>
      <c r="T18" s="88"/>
      <c r="U18" s="88"/>
      <c r="V18" s="88"/>
      <c r="W18" s="88"/>
      <c r="X18" s="88"/>
      <c r="Y18" s="89"/>
      <c r="AA18" s="85" t="s">
        <v>47</v>
      </c>
      <c r="AB18" s="85"/>
      <c r="AC18" s="85"/>
      <c r="AD18" s="85"/>
      <c r="AE18" s="85"/>
      <c r="AF18" s="98">
        <f>VLOOKUP(AA18,'2. Zemlja održavanja aktivnosti'!A:D,3, FALSE)</f>
        <v>7</v>
      </c>
      <c r="AG18" s="98"/>
    </row>
    <row r="19" spans="1:42" ht="47" customHeight="1" x14ac:dyDescent="0.35">
      <c r="A19" s="55" t="s">
        <v>126</v>
      </c>
      <c r="B19" s="33"/>
      <c r="C19" s="10"/>
      <c r="D19" s="7"/>
      <c r="E19" s="10"/>
      <c r="F19" s="10"/>
      <c r="G19" s="10"/>
      <c r="H19" s="11"/>
      <c r="I19" s="11"/>
      <c r="J19" s="7"/>
      <c r="K19" s="2">
        <f>IF(B19&lt;&gt;0,VLOOKUP(B19,'2. Zemlja održavanja aktivnosti'!$A:$D,2,FALSE)*C19*H19,0)</f>
        <v>0</v>
      </c>
      <c r="L19" s="2">
        <f>IF(B19&lt;&gt;0,VLOOKUP(B19,'2. Zemlja održavanja aktivnosti'!$A:$D,3,FALSE)*E19*H19,0)</f>
        <v>0</v>
      </c>
      <c r="M19" s="2">
        <f>IF(B19&lt;&gt;0,VLOOKUP(B19,'2. Zemlja održavanja aktivnosti'!$A:$D,4,FALSE)*C19*H19,0)</f>
        <v>0</v>
      </c>
      <c r="N19" s="7"/>
      <c r="O19" s="4">
        <f t="shared" si="2"/>
        <v>0</v>
      </c>
      <c r="P19" s="12"/>
      <c r="S19" s="108" t="s">
        <v>42</v>
      </c>
      <c r="T19" s="108"/>
      <c r="U19" s="108"/>
      <c r="V19" s="108"/>
      <c r="W19" s="108"/>
      <c r="X19" s="108"/>
      <c r="Y19" s="108"/>
      <c r="AA19" s="105" t="s">
        <v>114</v>
      </c>
      <c r="AB19" s="105"/>
      <c r="AC19" s="105"/>
      <c r="AD19" s="105"/>
      <c r="AE19" s="105"/>
      <c r="AF19" s="93" t="s">
        <v>132</v>
      </c>
      <c r="AG19" s="93"/>
    </row>
    <row r="20" spans="1:42" ht="47" customHeight="1" x14ac:dyDescent="0.35">
      <c r="A20" s="55" t="s">
        <v>127</v>
      </c>
      <c r="B20" s="33"/>
      <c r="C20" s="10"/>
      <c r="D20" s="7"/>
      <c r="E20" s="10"/>
      <c r="F20" s="10"/>
      <c r="G20" s="10"/>
      <c r="H20" s="11"/>
      <c r="I20" s="11"/>
      <c r="J20" s="7"/>
      <c r="K20" s="2">
        <f>IF(B20&lt;&gt;0,VLOOKUP(B20,'2. Zemlja održavanja aktivnosti'!$A:$D,2,FALSE)*C20*H20,0)</f>
        <v>0</v>
      </c>
      <c r="L20" s="2">
        <f>IF(B20&lt;&gt;0,VLOOKUP(B20,'2. Zemlja održavanja aktivnosti'!$A:$D,3,FALSE)*E20*H20,0)</f>
        <v>0</v>
      </c>
      <c r="M20" s="2">
        <f>IF(B20&lt;&gt;0,VLOOKUP(B20,'2. Zemlja održavanja aktivnosti'!$A:$D,4,FALSE)*C20*H20,0)</f>
        <v>0</v>
      </c>
      <c r="N20" s="7"/>
      <c r="O20" s="4">
        <f t="shared" si="2"/>
        <v>0</v>
      </c>
      <c r="P20" s="12"/>
      <c r="S20" s="109"/>
      <c r="T20" s="109"/>
      <c r="U20" s="109"/>
      <c r="V20" s="109"/>
      <c r="W20" s="109"/>
      <c r="X20" s="109"/>
      <c r="Y20" s="109"/>
      <c r="AA20" s="67" t="s">
        <v>116</v>
      </c>
      <c r="AB20" s="67"/>
      <c r="AC20" s="67"/>
      <c r="AD20" s="67"/>
      <c r="AE20" s="67"/>
      <c r="AF20" s="67"/>
      <c r="AG20" s="67"/>
    </row>
    <row r="21" spans="1:42" ht="47" customHeight="1" x14ac:dyDescent="0.35">
      <c r="A21" s="55" t="s">
        <v>128</v>
      </c>
      <c r="B21" s="33"/>
      <c r="C21" s="10"/>
      <c r="D21" s="7"/>
      <c r="E21" s="10"/>
      <c r="F21" s="10"/>
      <c r="G21" s="10"/>
      <c r="H21" s="11"/>
      <c r="I21" s="11"/>
      <c r="J21" s="7"/>
      <c r="K21" s="2">
        <f>IF(B21&lt;&gt;0,VLOOKUP(B21,'2. Zemlja održavanja aktivnosti'!$A:$D,2,FALSE)*C21*H21,0)</f>
        <v>0</v>
      </c>
      <c r="L21" s="2">
        <f>IF(B21&lt;&gt;0,VLOOKUP(B21,'2. Zemlja održavanja aktivnosti'!$A:$D,3,FALSE)*E21*H21,0)</f>
        <v>0</v>
      </c>
      <c r="M21" s="2">
        <f>IF(B21&lt;&gt;0,VLOOKUP(B21,'2. Zemlja održavanja aktivnosti'!$A:$D,4,FALSE)*C21*H21,0)</f>
        <v>0</v>
      </c>
      <c r="N21" s="7"/>
      <c r="O21" s="4">
        <f t="shared" si="2"/>
        <v>0</v>
      </c>
      <c r="P21" s="12"/>
      <c r="AA21" s="73"/>
      <c r="AB21" s="73"/>
      <c r="AC21" s="73"/>
      <c r="AD21" s="73"/>
      <c r="AE21" s="73"/>
      <c r="AF21" s="73"/>
      <c r="AG21" s="73"/>
    </row>
    <row r="22" spans="1:42" ht="47" customHeight="1" x14ac:dyDescent="0.35">
      <c r="A22" s="55" t="s">
        <v>129</v>
      </c>
      <c r="B22" s="33"/>
      <c r="C22" s="10"/>
      <c r="D22" s="7"/>
      <c r="E22" s="10"/>
      <c r="F22" s="10"/>
      <c r="G22" s="10"/>
      <c r="H22" s="11"/>
      <c r="I22" s="11"/>
      <c r="J22" s="7"/>
      <c r="K22" s="2">
        <f>IF(B22&lt;&gt;0,VLOOKUP(B22,'2. Zemlja održavanja aktivnosti'!$A:$D,2,FALSE)*C22*H22,0)</f>
        <v>0</v>
      </c>
      <c r="L22" s="2">
        <f>IF(B22&lt;&gt;0,VLOOKUP(B22,'2. Zemlja održavanja aktivnosti'!$A:$D,3,FALSE)*E22*H22,0)</f>
        <v>0</v>
      </c>
      <c r="M22" s="2">
        <f>IF(B22&lt;&gt;0,VLOOKUP(B22,'2. Zemlja održavanja aktivnosti'!$A:$D,4,FALSE)*C22*H22,0)</f>
        <v>0</v>
      </c>
      <c r="N22" s="7"/>
      <c r="O22" s="4">
        <f t="shared" si="2"/>
        <v>0</v>
      </c>
      <c r="P22" s="12"/>
      <c r="AA22" s="97" t="s">
        <v>25</v>
      </c>
      <c r="AB22" s="97"/>
      <c r="AC22" s="97"/>
      <c r="AD22" s="97"/>
      <c r="AE22" s="97"/>
      <c r="AF22" s="97"/>
      <c r="AG22" s="97"/>
    </row>
    <row r="23" spans="1:42" ht="52" customHeight="1" x14ac:dyDescent="0.35">
      <c r="A23" s="55" t="s">
        <v>41</v>
      </c>
      <c r="B23" s="52"/>
      <c r="C23" s="53"/>
      <c r="D23" s="22"/>
      <c r="E23" s="3"/>
      <c r="F23" s="3"/>
      <c r="G23" s="3"/>
      <c r="H23" s="3"/>
      <c r="I23" s="3"/>
      <c r="J23" s="21">
        <f>D23*2000</f>
        <v>0</v>
      </c>
      <c r="K23" s="7"/>
      <c r="L23" s="7"/>
      <c r="M23" s="7"/>
      <c r="N23" s="7"/>
      <c r="O23" s="7"/>
      <c r="P23" s="7"/>
      <c r="AA23" s="85" t="s">
        <v>47</v>
      </c>
      <c r="AB23" s="85"/>
      <c r="AC23" s="85"/>
      <c r="AD23" s="85"/>
      <c r="AE23" s="85"/>
      <c r="AF23" s="98">
        <f>VLOOKUP(AA23,'2. Zemlja održavanja aktivnosti'!A:D,4, FALSE)</f>
        <v>5</v>
      </c>
      <c r="AG23" s="98"/>
    </row>
    <row r="24" spans="1:42" ht="35.15" customHeight="1" x14ac:dyDescent="0.35">
      <c r="A24" s="23" t="s">
        <v>3</v>
      </c>
      <c r="B24" s="23"/>
      <c r="C24" s="5"/>
      <c r="D24" s="5"/>
      <c r="E24" s="5"/>
      <c r="F24" s="5"/>
      <c r="G24" s="5"/>
      <c r="H24" s="5"/>
      <c r="I24" s="6">
        <f>SUM(I3:I22)</f>
        <v>0</v>
      </c>
      <c r="J24" s="6">
        <f>MIN(4500,SUM(J3:J23))</f>
        <v>0</v>
      </c>
      <c r="K24" s="6">
        <f>SUM(K3:K22)</f>
        <v>0</v>
      </c>
      <c r="L24" s="6">
        <f>SUM(L3:L22)</f>
        <v>0</v>
      </c>
      <c r="M24" s="6">
        <f>SUM(M3:M22)</f>
        <v>0</v>
      </c>
      <c r="N24" s="6">
        <f>SUM(N3:N12)</f>
        <v>0</v>
      </c>
      <c r="O24" s="6">
        <f>SUM(O3:O22)</f>
        <v>0</v>
      </c>
      <c r="P24" s="27">
        <f>SUM(P3:P22)</f>
        <v>0</v>
      </c>
      <c r="Q24" s="15" t="s">
        <v>28</v>
      </c>
      <c r="AA24" s="105" t="s">
        <v>114</v>
      </c>
      <c r="AB24" s="105"/>
      <c r="AC24" s="105"/>
      <c r="AD24" s="105"/>
      <c r="AE24" s="105"/>
      <c r="AF24" s="93" t="s">
        <v>132</v>
      </c>
      <c r="AG24" s="93"/>
      <c r="AL24" s="98"/>
      <c r="AM24" s="98"/>
      <c r="AN24" s="98"/>
      <c r="AO24" s="98"/>
      <c r="AP24" s="98"/>
    </row>
    <row r="25" spans="1:42" ht="34.5" customHeight="1" x14ac:dyDescent="0.35">
      <c r="J25" s="106" t="s">
        <v>35</v>
      </c>
      <c r="P25" s="28">
        <f>SUM(I24:O24)</f>
        <v>0</v>
      </c>
      <c r="Q25" s="15" t="s">
        <v>29</v>
      </c>
    </row>
    <row r="26" spans="1:42" ht="67.5" customHeight="1" thickBot="1" x14ac:dyDescent="0.4">
      <c r="J26" s="107"/>
      <c r="P26" s="26">
        <f>P24+P25</f>
        <v>0</v>
      </c>
      <c r="Q26" s="25" t="s">
        <v>37</v>
      </c>
    </row>
    <row r="27" spans="1:42" ht="53.5" customHeight="1" thickBot="1" x14ac:dyDescent="0.4">
      <c r="P27" s="57"/>
      <c r="Q27" s="16" t="s">
        <v>31</v>
      </c>
    </row>
    <row r="28" spans="1:42" ht="28.5" customHeight="1" thickBot="1" x14ac:dyDescent="0.5">
      <c r="P28" s="56">
        <f>P27-P26</f>
        <v>0</v>
      </c>
      <c r="Q28" s="14" t="s">
        <v>36</v>
      </c>
    </row>
    <row r="29" spans="1:42" ht="14.5" customHeight="1" x14ac:dyDescent="0.35">
      <c r="A29" s="94" t="s">
        <v>17</v>
      </c>
      <c r="B29" s="94"/>
      <c r="C29" s="94"/>
      <c r="D29" s="94"/>
      <c r="E29" s="94"/>
      <c r="F29" s="95"/>
      <c r="G29" s="44"/>
    </row>
    <row r="30" spans="1:42" ht="14.5" customHeight="1" x14ac:dyDescent="0.35">
      <c r="A30" s="45" t="s">
        <v>101</v>
      </c>
      <c r="B30" s="45"/>
      <c r="C30" s="45"/>
      <c r="D30" s="45"/>
      <c r="E30" s="45"/>
      <c r="F30" s="45"/>
      <c r="G30" s="8"/>
      <c r="H30" s="8"/>
      <c r="I30" s="8"/>
      <c r="J30" s="8"/>
    </row>
    <row r="31" spans="1:42" ht="22.5" customHeight="1" x14ac:dyDescent="0.35">
      <c r="A31" s="96" t="s">
        <v>131</v>
      </c>
      <c r="B31" s="96"/>
      <c r="C31" s="96"/>
      <c r="D31" s="96"/>
      <c r="E31" s="96"/>
      <c r="F31" s="96"/>
      <c r="G31" s="29"/>
      <c r="H31" s="29"/>
    </row>
    <row r="32" spans="1:42" ht="57" customHeight="1" x14ac:dyDescent="0.35">
      <c r="A32" s="13"/>
      <c r="B32" s="13"/>
      <c r="C32" s="13"/>
      <c r="D32" s="13"/>
      <c r="E32" s="13"/>
      <c r="F32" s="13"/>
      <c r="G32" s="8"/>
    </row>
    <row r="35" ht="15.5" customHeight="1" x14ac:dyDescent="0.35"/>
    <row r="36" ht="14.5" customHeight="1" x14ac:dyDescent="0.35"/>
  </sheetData>
  <sheetProtection algorithmName="SHA-512" hashValue="Y1JTLemzt301YKq3v9eL5jga4BNJ708YxnBzS3A7jGJRT/fSEmX7d29YT+dHcl05VmNQgQoBKGi/q2XwaKS0DQ==" saltValue="b5oxM84R/evUVio4B7kB4w==" spinCount="100000" sheet="1" objects="1" scenarios="1"/>
  <mergeCells count="44">
    <mergeCell ref="AA24:AE24"/>
    <mergeCell ref="AL24:AP24"/>
    <mergeCell ref="AF23:AG23"/>
    <mergeCell ref="AF24:AG24"/>
    <mergeCell ref="AA19:AE19"/>
    <mergeCell ref="AF19:AG19"/>
    <mergeCell ref="AA22:AG22"/>
    <mergeCell ref="AF14:AG14"/>
    <mergeCell ref="A29:F29"/>
    <mergeCell ref="A31:F31"/>
    <mergeCell ref="AA20:AG21"/>
    <mergeCell ref="AA17:AG17"/>
    <mergeCell ref="AA15:AG16"/>
    <mergeCell ref="AA18:AE18"/>
    <mergeCell ref="AF18:AG18"/>
    <mergeCell ref="S13:Y14"/>
    <mergeCell ref="AA14:AE14"/>
    <mergeCell ref="J25:J26"/>
    <mergeCell ref="S16:Y16"/>
    <mergeCell ref="S17:Y17"/>
    <mergeCell ref="S18:Y18"/>
    <mergeCell ref="S19:Y20"/>
    <mergeCell ref="AA23:AE23"/>
    <mergeCell ref="AA13:AE13"/>
    <mergeCell ref="AF13:AG13"/>
    <mergeCell ref="AA12:AG12"/>
    <mergeCell ref="S5:X5"/>
    <mergeCell ref="S12:Y12"/>
    <mergeCell ref="S1:AO1"/>
    <mergeCell ref="AA3:AG3"/>
    <mergeCell ref="AA5:AG5"/>
    <mergeCell ref="AA6:AG6"/>
    <mergeCell ref="AA7:AG7"/>
    <mergeCell ref="AA4:AG4"/>
    <mergeCell ref="AI5:AO5"/>
    <mergeCell ref="AI7:AO7"/>
    <mergeCell ref="AI8:AO8"/>
    <mergeCell ref="AI9:AO10"/>
    <mergeCell ref="AI3:AO3"/>
    <mergeCell ref="AI4:AO4"/>
    <mergeCell ref="S2:AO2"/>
    <mergeCell ref="S3:Y3"/>
    <mergeCell ref="S4:X4"/>
    <mergeCell ref="AA9:AG11"/>
  </mergeCells>
  <phoneticPr fontId="4" type="noConversion"/>
  <conditionalFormatting sqref="P28">
    <cfRule type="cellIs" dxfId="3" priority="1" operator="lessThan">
      <formula>0</formula>
    </cfRule>
    <cfRule type="cellIs" dxfId="2" priority="2" operator="lessThan">
      <formula>-5000</formula>
    </cfRule>
    <cfRule type="cellIs" dxfId="1" priority="3" operator="lessThan">
      <formula>0</formula>
    </cfRule>
    <cfRule type="cellIs" dxfId="0" priority="4" operator="greaterThan">
      <formula>$P$27</formula>
    </cfRule>
  </conditionalFormatting>
  <dataValidations count="16">
    <dataValidation type="whole" allowBlank="1" showErrorMessage="1" error="Unijeti cijeli broj" promptTitle="Upozorenje" sqref="D23" xr:uid="{8CB6A9EE-4AAD-4F3F-91F6-B98C226A575F}">
      <formula1>0</formula1>
      <formula2>40</formula2>
    </dataValidation>
    <dataValidation type="whole" allowBlank="1" showErrorMessage="1" error="Trajanje individualnih volonterskih aktivnosti je od 2 do 12 mjeseci._x000a_Mladi s manje mogućnosti mogu provoditi kratkoročne aktivnosti od najmanje 2 tjedna. Unijeti broj dana trajanja aktivnosti + dane putovanja." promptTitle="Upozorenje" prompt="Unijeti trajanje aktivnosti, uključujući dane putovanja._x000a__x000a_" sqref="H3:H12" xr:uid="{D62593BC-9072-43C7-A496-00DC396D3C1A}">
      <formula1>14</formula1>
      <formula2>369</formula2>
    </dataValidation>
    <dataValidation type="whole" allowBlank="1" showErrorMessage="1" error="Trajanje aktivnosti volonterskih timova je između 2 tjedna i 2 mjeseca (59 dana), ne uključujući dane putovanja. Unijeti broj dana trajanja aktivnosti + dane putovanja." promptTitle="Upozorenje" prompt="Unijeti trajanje aktivnosti, uključujući dane putovanja._x000a__x000a_" sqref="H13:H22" xr:uid="{86DB19A0-6313-4C4A-AF60-5167FD8C07B2}">
      <formula1>14</formula1>
      <formula2>63</formula2>
    </dataValidation>
    <dataValidation type="whole" allowBlank="1" showInputMessage="1" showErrorMessage="1" errorTitle="Broj sudionika" error="Od 10 do 40 sudionika po aktivnosti volonterskih timova iz najmanje dvije zemlje" prompt="Od 10 do 40 sudionika po aktivnosti volonterskih timova iz najmanje dvije zemlje" sqref="C14:C22" xr:uid="{FC733347-EA89-433E-BBEF-8361A8512DAD}">
      <formula1>0</formula1>
      <formula2>40</formula2>
    </dataValidation>
    <dataValidation type="whole" allowBlank="1" showInputMessage="1" showErrorMessage="1" error="Od 10 do 40 sudionika po aktivnosti volonterskih timova iz najmanje dvije zemlje" prompt="Od 10 do 40 sudionika po aktivnosti volonterskih timova iz najmanje dvije zemlje" sqref="C13" xr:uid="{F738D75F-B8C0-403E-8C1F-4E10F88334FF}">
      <formula1>0</formula1>
      <formula2>40</formula2>
    </dataValidation>
    <dataValidation allowBlank="1" showErrorMessage="1" prompt="2.000 EUR po volonterskom timu" sqref="J13" xr:uid="{AB05ECD9-5324-4E4F-B591-AE182343713B}"/>
    <dataValidation allowBlank="1" showInputMessage="1" showErrorMessage="1" prompt="Ukupan iznos izvanrednih troškova ne smije biti veći od dodijeljenog iznosa izvanrednih troškova u ugovoru (Prilog II)" sqref="P24" xr:uid="{AE90B63C-8678-4245-899A-215A0FA0AECA}"/>
    <dataValidation allowBlank="1" showErrorMessage="1" promptTitle="Uputa" prompt="Unesite ukupan iznos putovanja za navedeni broj sudionika (ovisno o razredu udaljenosti i pripadajućem iznosu u Vodiču kroz ESS)." sqref="I3:I23" xr:uid="{89C701F2-6504-4830-BA62-E1088BA5D8C7}"/>
    <dataValidation allowBlank="1" showErrorMessage="1" promptTitle="Uputa" prompt="Unosi se broj sudionika za koje je potrebna potpora za uključivanje." sqref="E23:F23" xr:uid="{4E7A2EBC-4C71-47FE-9860-00243ACB6E23}"/>
    <dataValidation errorStyle="information" allowBlank="1" showInputMessage="1" showErrorMessage="1" errorTitle="Broj sudionika" error="Svaki volonter unosi se u zaseban redak." sqref="C3:G3 C4:C12 E4:G22" xr:uid="{622E27D3-4A43-48E6-8411-C9A1F3B00313}"/>
    <dataValidation allowBlank="1" showInputMessage="1" showErrorMessage="1" prompt="Unijeti iznos odobrenih bespovratnih sredstava iz ugovora (članak I.3. Najviši iznos i oblik bespovratnih sredstava)" sqref="P27" xr:uid="{7FB5C9CA-0735-40FD-B933-983AFD1B9877}"/>
    <dataValidation allowBlank="1" showInputMessage="1" showErrorMessage="1" prompt="2.000 EUR po volonterskom timu._x000a_Ukupno najviše 4500 EUR po zahtjevu za bespovratna  sredstva." sqref="J23" xr:uid="{E2A35DDD-2C83-467C-8694-70D10FEB8CFA}"/>
    <dataValidation allowBlank="1" showInputMessage="1" showErrorMessage="1" prompt="Potpora za učenje jezika dostupna je samo za aktivnosti koje traju 60 dana ili više" sqref="N13 N23" xr:uid="{4CE53C40-EE0F-4F6E-B671-62B86786907D}"/>
    <dataValidation allowBlank="1" showErrorMessage="1" prompt="Korištenje potpore za učenje jezika moguće je samo u iznimnim slučajevima, uz prethodno odobrenje djelatnika Agencije. Za učenje jezika u novom programskom razdoblju predviđeni su mrežni jezični tečajevi na EUAcademy platformi" sqref="N2:N12" xr:uid="{8606FD96-D353-4B0B-A60A-F7D80C2BE974}"/>
    <dataValidation allowBlank="1" showInputMessage="1" showErrorMessage="1" prompt="Najviše 4500 EUR po zahtjevu za bespovratna_x000a_sredstva._x000a_" sqref="J24" xr:uid="{ED73A2F6-1504-4B9E-AA6F-1FBE8BE41A1A}"/>
    <dataValidation type="whole" allowBlank="1" showErrorMessage="1" error="Trajanje aktivnosti volonterskih timova je od 2 tjedna do 2 mjeseca. Unijeti trajanje aktivnosti, uključujući dane putovanja." promptTitle="Upozorenje" prompt="Unijeti trajanje aktivnosti, uključujući dane putovanja." sqref="H23" xr:uid="{9F18D223-1FDB-4F73-B4E1-6B3DE937EADC}">
      <formula1>14</formula1>
      <formula2>63</formula2>
    </dataValidation>
  </dataValidations>
  <hyperlinks>
    <hyperlink ref="S2:AO2" r:id="rId1" display="Vodiča za Europske snage solidarnosti 2022." xr:uid="{0F9F0E5A-86F1-455B-BE12-0D7393D077CF}"/>
  </hyperlinks>
  <pageMargins left="0.7" right="0.7" top="0.75" bottom="0.75" header="0.3" footer="0.3"/>
  <pageSetup paperSize="9" orientation="portrait" verticalDpi="0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9DCC244-A5DE-4DD1-BB9B-1F2658C55010}">
          <x14:formula1>
            <xm:f>'2. Zemlja održavanja aktivnosti'!$A$3:$A$54</xm:f>
          </x14:formula1>
          <xm:sqref>AA13:AE13 AA23:AE23 AA18:AE18</xm:sqref>
        </x14:dataValidation>
        <x14:dataValidation type="list" allowBlank="1" showInputMessage="1" showErrorMessage="1" xr:uid="{D7282D6A-6AA5-4B89-B67D-C9304BDA7898}">
          <x14:formula1>
            <xm:f>'2. Zemlja održavanja aktivnosti'!$A$2:$A$54</xm:f>
          </x14:formula1>
          <xm:sqref>B3:B22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A7E77-E85B-4F93-96AA-50305C1AEDE4}">
  <dimension ref="A1:D54"/>
  <sheetViews>
    <sheetView zoomScale="115" zoomScaleNormal="115" workbookViewId="0">
      <selection activeCell="H10" sqref="H10:H11"/>
    </sheetView>
  </sheetViews>
  <sheetFormatPr defaultRowHeight="14.5" x14ac:dyDescent="0.35"/>
  <cols>
    <col min="1" max="1" width="17.81640625" style="32" customWidth="1"/>
    <col min="2" max="2" width="19.08984375" customWidth="1"/>
    <col min="3" max="3" width="15.90625" customWidth="1"/>
    <col min="4" max="4" width="11.6328125" customWidth="1"/>
  </cols>
  <sheetData>
    <row r="1" spans="1:4" ht="58" x14ac:dyDescent="0.35">
      <c r="A1" s="34" t="s">
        <v>51</v>
      </c>
      <c r="B1" s="34" t="s">
        <v>55</v>
      </c>
      <c r="C1" s="34" t="s">
        <v>56</v>
      </c>
      <c r="D1" s="34" t="s">
        <v>57</v>
      </c>
    </row>
    <row r="2" spans="1:4" x14ac:dyDescent="0.35">
      <c r="A2" s="35" t="s">
        <v>79</v>
      </c>
      <c r="B2" s="38">
        <v>16</v>
      </c>
      <c r="C2" s="39">
        <v>5</v>
      </c>
      <c r="D2" s="38">
        <v>3</v>
      </c>
    </row>
    <row r="3" spans="1:4" x14ac:dyDescent="0.35">
      <c r="A3" s="36" t="s">
        <v>90</v>
      </c>
      <c r="B3" s="40">
        <v>16</v>
      </c>
      <c r="C3" s="41">
        <v>5</v>
      </c>
      <c r="D3" s="40">
        <v>3</v>
      </c>
    </row>
    <row r="4" spans="1:4" x14ac:dyDescent="0.35">
      <c r="A4" s="35" t="s">
        <v>84</v>
      </c>
      <c r="B4" s="42">
        <v>16</v>
      </c>
      <c r="C4" s="39">
        <v>5</v>
      </c>
      <c r="D4" s="42">
        <v>3</v>
      </c>
    </row>
    <row r="5" spans="1:4" x14ac:dyDescent="0.35">
      <c r="A5" s="36" t="s">
        <v>44</v>
      </c>
      <c r="B5" s="40">
        <v>24</v>
      </c>
      <c r="C5" s="41">
        <v>8</v>
      </c>
      <c r="D5" s="40">
        <v>5</v>
      </c>
    </row>
    <row r="6" spans="1:4" x14ac:dyDescent="0.35">
      <c r="A6" s="35" t="s">
        <v>85</v>
      </c>
      <c r="B6" s="42">
        <v>16</v>
      </c>
      <c r="C6" s="39">
        <v>5</v>
      </c>
      <c r="D6" s="42">
        <v>3</v>
      </c>
    </row>
    <row r="7" spans="1:4" x14ac:dyDescent="0.35">
      <c r="A7" s="36" t="s">
        <v>45</v>
      </c>
      <c r="B7" s="40">
        <v>27</v>
      </c>
      <c r="C7" s="41">
        <v>9</v>
      </c>
      <c r="D7" s="40">
        <v>4</v>
      </c>
    </row>
    <row r="8" spans="1:4" x14ac:dyDescent="0.35">
      <c r="A8" s="35" t="s">
        <v>86</v>
      </c>
      <c r="B8" s="42">
        <v>16</v>
      </c>
      <c r="C8" s="39">
        <v>5</v>
      </c>
      <c r="D8" s="42">
        <v>3</v>
      </c>
    </row>
    <row r="9" spans="1:4" x14ac:dyDescent="0.35">
      <c r="A9" s="37" t="s">
        <v>80</v>
      </c>
      <c r="B9" s="40">
        <v>16</v>
      </c>
      <c r="C9" s="41">
        <v>5</v>
      </c>
      <c r="D9" s="40">
        <v>3</v>
      </c>
    </row>
    <row r="10" spans="1:4" x14ac:dyDescent="0.35">
      <c r="A10" s="35" t="s">
        <v>46</v>
      </c>
      <c r="B10" s="42">
        <v>18</v>
      </c>
      <c r="C10" s="39">
        <v>6</v>
      </c>
      <c r="D10" s="42">
        <v>4</v>
      </c>
    </row>
    <row r="11" spans="1:4" x14ac:dyDescent="0.35">
      <c r="A11" s="35" t="s">
        <v>48</v>
      </c>
      <c r="B11" s="38">
        <v>22</v>
      </c>
      <c r="C11" s="39">
        <v>7</v>
      </c>
      <c r="D11" s="38">
        <v>5</v>
      </c>
    </row>
    <row r="12" spans="1:4" x14ac:dyDescent="0.35">
      <c r="A12" s="36" t="s">
        <v>82</v>
      </c>
      <c r="B12" s="40">
        <v>16</v>
      </c>
      <c r="C12" s="41">
        <v>5</v>
      </c>
      <c r="D12" s="40">
        <v>3</v>
      </c>
    </row>
    <row r="13" spans="1:4" x14ac:dyDescent="0.35">
      <c r="A13" s="35" t="s">
        <v>49</v>
      </c>
      <c r="B13" s="42">
        <v>18</v>
      </c>
      <c r="C13" s="39">
        <v>6</v>
      </c>
      <c r="D13" s="42">
        <v>5</v>
      </c>
    </row>
    <row r="14" spans="1:4" x14ac:dyDescent="0.35">
      <c r="A14" s="36" t="s">
        <v>50</v>
      </c>
      <c r="B14" s="40">
        <v>27</v>
      </c>
      <c r="C14" s="41">
        <v>9</v>
      </c>
      <c r="D14" s="40">
        <v>6</v>
      </c>
    </row>
    <row r="15" spans="1:4" x14ac:dyDescent="0.35">
      <c r="A15" s="35" t="s">
        <v>91</v>
      </c>
      <c r="B15" s="42">
        <v>16</v>
      </c>
      <c r="C15" s="39">
        <v>5</v>
      </c>
      <c r="D15" s="42">
        <v>3</v>
      </c>
    </row>
    <row r="16" spans="1:4" x14ac:dyDescent="0.35">
      <c r="A16" s="36" t="s">
        <v>52</v>
      </c>
      <c r="B16" s="40">
        <v>19</v>
      </c>
      <c r="C16" s="41">
        <v>6</v>
      </c>
      <c r="D16" s="40">
        <v>4</v>
      </c>
    </row>
    <row r="17" spans="1:4" x14ac:dyDescent="0.35">
      <c r="A17" s="35" t="s">
        <v>53</v>
      </c>
      <c r="B17" s="42">
        <v>27</v>
      </c>
      <c r="C17" s="39">
        <v>9</v>
      </c>
      <c r="D17" s="42">
        <v>5</v>
      </c>
    </row>
    <row r="18" spans="1:4" x14ac:dyDescent="0.35">
      <c r="A18" s="37" t="s">
        <v>54</v>
      </c>
      <c r="B18" s="40">
        <v>21</v>
      </c>
      <c r="C18" s="41">
        <v>7</v>
      </c>
      <c r="D18" s="40">
        <v>6</v>
      </c>
    </row>
    <row r="19" spans="1:4" x14ac:dyDescent="0.35">
      <c r="A19" s="35" t="s">
        <v>59</v>
      </c>
      <c r="B19" s="42">
        <v>22</v>
      </c>
      <c r="C19" s="39">
        <v>7</v>
      </c>
      <c r="D19" s="42">
        <v>5</v>
      </c>
    </row>
    <row r="20" spans="1:4" x14ac:dyDescent="0.35">
      <c r="A20" s="35" t="s">
        <v>87</v>
      </c>
      <c r="B20" s="42">
        <v>16</v>
      </c>
      <c r="C20" s="39">
        <v>5</v>
      </c>
      <c r="D20" s="42">
        <v>3</v>
      </c>
    </row>
    <row r="21" spans="1:4" x14ac:dyDescent="0.35">
      <c r="A21" s="36" t="s">
        <v>47</v>
      </c>
      <c r="B21" s="40">
        <v>20</v>
      </c>
      <c r="C21" s="41">
        <v>7</v>
      </c>
      <c r="D21" s="40">
        <v>5</v>
      </c>
    </row>
    <row r="22" spans="1:4" x14ac:dyDescent="0.35">
      <c r="A22" s="35" t="s">
        <v>61</v>
      </c>
      <c r="B22" s="42">
        <v>27</v>
      </c>
      <c r="C22" s="39">
        <v>9</v>
      </c>
      <c r="D22" s="42">
        <v>6</v>
      </c>
    </row>
    <row r="23" spans="1:4" x14ac:dyDescent="0.35">
      <c r="A23" s="37" t="s">
        <v>100</v>
      </c>
      <c r="B23" s="40">
        <v>27</v>
      </c>
      <c r="C23" s="41">
        <v>9</v>
      </c>
      <c r="D23" s="40">
        <v>6</v>
      </c>
    </row>
    <row r="24" spans="1:4" x14ac:dyDescent="0.35">
      <c r="A24" s="36" t="s">
        <v>62</v>
      </c>
      <c r="B24" s="40">
        <v>22</v>
      </c>
      <c r="C24" s="41">
        <v>7</v>
      </c>
      <c r="D24" s="40">
        <v>5</v>
      </c>
    </row>
    <row r="25" spans="1:4" x14ac:dyDescent="0.35">
      <c r="A25" s="36" t="s">
        <v>92</v>
      </c>
      <c r="B25" s="40">
        <v>16</v>
      </c>
      <c r="C25" s="41">
        <v>5</v>
      </c>
      <c r="D25" s="40">
        <v>3</v>
      </c>
    </row>
    <row r="26" spans="1:4" x14ac:dyDescent="0.35">
      <c r="A26" s="35" t="s">
        <v>93</v>
      </c>
      <c r="B26" s="38">
        <v>16</v>
      </c>
      <c r="C26" s="39">
        <v>5</v>
      </c>
      <c r="D26" s="38">
        <v>3</v>
      </c>
    </row>
    <row r="27" spans="1:4" x14ac:dyDescent="0.35">
      <c r="A27" s="35" t="s">
        <v>81</v>
      </c>
      <c r="B27" s="42">
        <v>16</v>
      </c>
      <c r="C27" s="39">
        <v>5</v>
      </c>
      <c r="D27" s="42">
        <v>3</v>
      </c>
    </row>
    <row r="28" spans="1:4" x14ac:dyDescent="0.35">
      <c r="A28" s="37" t="s">
        <v>63</v>
      </c>
      <c r="B28" s="40">
        <v>20</v>
      </c>
      <c r="C28" s="41">
        <v>7</v>
      </c>
      <c r="D28" s="40">
        <v>4</v>
      </c>
    </row>
    <row r="29" spans="1:4" x14ac:dyDescent="0.35">
      <c r="A29" s="35" t="s">
        <v>94</v>
      </c>
      <c r="B29" s="42">
        <v>16</v>
      </c>
      <c r="C29" s="39">
        <v>5</v>
      </c>
      <c r="D29" s="42">
        <v>3</v>
      </c>
    </row>
    <row r="30" spans="1:4" x14ac:dyDescent="0.35">
      <c r="A30" s="36" t="s">
        <v>95</v>
      </c>
      <c r="B30" s="40">
        <v>16</v>
      </c>
      <c r="C30" s="41">
        <v>5</v>
      </c>
      <c r="D30" s="40">
        <v>3</v>
      </c>
    </row>
    <row r="31" spans="1:4" x14ac:dyDescent="0.35">
      <c r="A31" s="35" t="s">
        <v>76</v>
      </c>
      <c r="B31" s="42">
        <v>25</v>
      </c>
      <c r="C31" s="39">
        <v>8</v>
      </c>
      <c r="D31" s="42">
        <v>6</v>
      </c>
    </row>
    <row r="32" spans="1:4" x14ac:dyDescent="0.35">
      <c r="A32" s="35" t="s">
        <v>64</v>
      </c>
      <c r="B32" s="38">
        <v>19</v>
      </c>
      <c r="C32" s="39">
        <v>6</v>
      </c>
      <c r="D32" s="38">
        <v>4</v>
      </c>
    </row>
    <row r="33" spans="1:4" x14ac:dyDescent="0.35">
      <c r="A33" s="36" t="s">
        <v>65</v>
      </c>
      <c r="B33" s="40">
        <v>27</v>
      </c>
      <c r="C33" s="41">
        <v>9</v>
      </c>
      <c r="D33" s="40">
        <v>5</v>
      </c>
    </row>
    <row r="34" spans="1:4" x14ac:dyDescent="0.35">
      <c r="A34" s="36" t="s">
        <v>60</v>
      </c>
      <c r="B34" s="40">
        <v>18</v>
      </c>
      <c r="C34" s="41">
        <v>6</v>
      </c>
      <c r="D34" s="40">
        <v>5</v>
      </c>
    </row>
    <row r="35" spans="1:4" x14ac:dyDescent="0.35">
      <c r="A35" s="35" t="s">
        <v>66</v>
      </c>
      <c r="B35" s="42">
        <v>23</v>
      </c>
      <c r="C35" s="39">
        <v>8</v>
      </c>
      <c r="D35" s="42">
        <v>5</v>
      </c>
    </row>
    <row r="36" spans="1:4" x14ac:dyDescent="0.35">
      <c r="A36" s="36" t="s">
        <v>96</v>
      </c>
      <c r="B36" s="40">
        <v>16</v>
      </c>
      <c r="C36" s="41">
        <v>5</v>
      </c>
      <c r="D36" s="40">
        <v>3</v>
      </c>
    </row>
    <row r="37" spans="1:4" x14ac:dyDescent="0.35">
      <c r="A37" s="35" t="s">
        <v>88</v>
      </c>
      <c r="B37" s="42">
        <v>16</v>
      </c>
      <c r="C37" s="39">
        <v>5</v>
      </c>
      <c r="D37" s="42">
        <v>3</v>
      </c>
    </row>
    <row r="38" spans="1:4" x14ac:dyDescent="0.35">
      <c r="A38" s="36" t="s">
        <v>67</v>
      </c>
      <c r="B38" s="40">
        <v>27</v>
      </c>
      <c r="C38" s="41">
        <v>9</v>
      </c>
      <c r="D38" s="40">
        <v>5</v>
      </c>
    </row>
    <row r="39" spans="1:4" x14ac:dyDescent="0.35">
      <c r="A39" s="36" t="s">
        <v>77</v>
      </c>
      <c r="B39" s="40">
        <v>27</v>
      </c>
      <c r="C39" s="41">
        <v>9</v>
      </c>
      <c r="D39" s="40">
        <v>6</v>
      </c>
    </row>
    <row r="40" spans="1:4" x14ac:dyDescent="0.35">
      <c r="A40" s="36" t="s">
        <v>58</v>
      </c>
      <c r="B40" s="40">
        <v>24</v>
      </c>
      <c r="C40" s="41">
        <v>8</v>
      </c>
      <c r="D40" s="40">
        <v>5</v>
      </c>
    </row>
    <row r="41" spans="1:4" x14ac:dyDescent="0.35">
      <c r="A41" s="35" t="s">
        <v>97</v>
      </c>
      <c r="B41" s="42">
        <v>16</v>
      </c>
      <c r="C41" s="39">
        <v>5</v>
      </c>
      <c r="D41" s="42">
        <v>3</v>
      </c>
    </row>
    <row r="42" spans="1:4" x14ac:dyDescent="0.35">
      <c r="A42" s="37" t="s">
        <v>68</v>
      </c>
      <c r="B42" s="40">
        <v>19</v>
      </c>
      <c r="C42" s="41">
        <v>6</v>
      </c>
      <c r="D42" s="40">
        <v>4</v>
      </c>
    </row>
    <row r="43" spans="1:4" x14ac:dyDescent="0.35">
      <c r="A43" s="35" t="s">
        <v>69</v>
      </c>
      <c r="B43" s="42">
        <v>21</v>
      </c>
      <c r="C43" s="39">
        <v>7</v>
      </c>
      <c r="D43" s="42">
        <v>5</v>
      </c>
    </row>
    <row r="44" spans="1:4" ht="29" x14ac:dyDescent="0.35">
      <c r="A44" s="43" t="s">
        <v>75</v>
      </c>
      <c r="B44" s="42">
        <v>16</v>
      </c>
      <c r="C44" s="39">
        <v>5</v>
      </c>
      <c r="D44" s="42">
        <v>3</v>
      </c>
    </row>
    <row r="45" spans="1:4" x14ac:dyDescent="0.35">
      <c r="A45" s="36" t="s">
        <v>70</v>
      </c>
      <c r="B45" s="40">
        <v>18</v>
      </c>
      <c r="C45" s="41">
        <v>6</v>
      </c>
      <c r="D45" s="40">
        <v>3</v>
      </c>
    </row>
    <row r="46" spans="1:4" x14ac:dyDescent="0.35">
      <c r="A46" s="35" t="s">
        <v>98</v>
      </c>
      <c r="B46" s="38">
        <v>16</v>
      </c>
      <c r="C46" s="39">
        <v>5</v>
      </c>
      <c r="D46" s="38">
        <v>3</v>
      </c>
    </row>
    <row r="47" spans="1:4" x14ac:dyDescent="0.35">
      <c r="A47" s="36" t="s">
        <v>71</v>
      </c>
      <c r="B47" s="40">
        <v>20</v>
      </c>
      <c r="C47" s="41">
        <v>7</v>
      </c>
      <c r="D47" s="40">
        <v>5</v>
      </c>
    </row>
    <row r="48" spans="1:4" x14ac:dyDescent="0.35">
      <c r="A48" s="35" t="s">
        <v>72</v>
      </c>
      <c r="B48" s="42">
        <v>21</v>
      </c>
      <c r="C48" s="39">
        <v>7</v>
      </c>
      <c r="D48" s="42">
        <v>4</v>
      </c>
    </row>
    <row r="49" spans="1:4" x14ac:dyDescent="0.35">
      <c r="A49" s="36" t="s">
        <v>83</v>
      </c>
      <c r="B49" s="40">
        <v>16</v>
      </c>
      <c r="C49" s="41">
        <v>5</v>
      </c>
      <c r="D49" s="40">
        <v>3</v>
      </c>
    </row>
    <row r="50" spans="1:4" x14ac:dyDescent="0.35">
      <c r="A50" s="35" t="s">
        <v>73</v>
      </c>
      <c r="B50" s="42">
        <v>19</v>
      </c>
      <c r="C50" s="39">
        <v>6</v>
      </c>
      <c r="D50" s="42">
        <v>5</v>
      </c>
    </row>
    <row r="51" spans="1:4" x14ac:dyDescent="0.35">
      <c r="A51" s="36" t="s">
        <v>74</v>
      </c>
      <c r="B51" s="40">
        <v>27</v>
      </c>
      <c r="C51" s="41">
        <v>9</v>
      </c>
      <c r="D51" s="40">
        <v>5</v>
      </c>
    </row>
    <row r="52" spans="1:4" x14ac:dyDescent="0.35">
      <c r="A52" s="35" t="s">
        <v>99</v>
      </c>
      <c r="B52" s="38">
        <v>16</v>
      </c>
      <c r="C52" s="39">
        <v>5</v>
      </c>
      <c r="D52" s="38">
        <v>3</v>
      </c>
    </row>
    <row r="53" spans="1:4" x14ac:dyDescent="0.35">
      <c r="A53" s="36" t="s">
        <v>78</v>
      </c>
      <c r="B53" s="40">
        <v>18</v>
      </c>
      <c r="C53" s="41">
        <v>6</v>
      </c>
      <c r="D53" s="40">
        <v>4</v>
      </c>
    </row>
    <row r="54" spans="1:4" ht="72.5" x14ac:dyDescent="0.35">
      <c r="A54" s="43" t="s">
        <v>89</v>
      </c>
      <c r="B54" s="42">
        <v>16</v>
      </c>
      <c r="C54" s="39">
        <v>5</v>
      </c>
      <c r="D54" s="42">
        <v>3</v>
      </c>
    </row>
  </sheetData>
  <sortState xmlns:xlrd2="http://schemas.microsoft.com/office/spreadsheetml/2017/richdata2" ref="A2:D54">
    <sortCondition ref="A3:A54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42F72B254C5248B67036AB4E140757" ma:contentTypeVersion="22" ma:contentTypeDescription="Create a new document." ma:contentTypeScope="" ma:versionID="7239fc61141d43698c79e0f76ef71488">
  <xsd:schema xmlns:xsd="http://www.w3.org/2001/XMLSchema" xmlns:xs="http://www.w3.org/2001/XMLSchema" xmlns:p="http://schemas.microsoft.com/office/2006/metadata/properties" xmlns:ns2="dcd6d796-40bc-417d-8d68-9e3cbbc26536" xmlns:ns3="1da0a812-136f-4ea9-9d0e-4cd82503c772" targetNamespace="http://schemas.microsoft.com/office/2006/metadata/properties" ma:root="true" ma:fieldsID="e7b3f5e128b3d649c5a554887c62c0cb" ns2:_="" ns3:_="">
    <xsd:import namespace="dcd6d796-40bc-417d-8d68-9e3cbbc26536"/>
    <xsd:import namespace="1da0a812-136f-4ea9-9d0e-4cd82503c7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MediaServiceLocation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d6d796-40bc-417d-8d68-9e3cbbc26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3af183b9-26b9-4c71-8bc8-cea071d6c02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a0a812-136f-4ea9-9d0e-4cd82503c77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ad14b295-1c99-4806-9da3-1824d60d0ab8}" ma:internalName="TaxCatchAll" ma:showField="CatchAllData" ma:web="1da0a812-136f-4ea9-9d0e-4cd82503c7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da0a812-136f-4ea9-9d0e-4cd82503c772" xsi:nil="true"/>
    <lcf76f155ced4ddcb4097134ff3c332f xmlns="dcd6d796-40bc-417d-8d68-9e3cbbc2653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F6AC704-0EAB-4824-9085-E6E8D260D8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d6d796-40bc-417d-8d68-9e3cbbc26536"/>
    <ds:schemaRef ds:uri="1da0a812-136f-4ea9-9d0e-4cd82503c7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0A2746E-8475-4A08-BB8F-3654F95387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2DA447-B258-42C2-8DFC-ADF27F0134A3}">
  <ds:schemaRefs>
    <ds:schemaRef ds:uri="http://schemas.microsoft.com/office/2006/documentManagement/types"/>
    <ds:schemaRef ds:uri="http://schemas.openxmlformats.org/package/2006/metadata/core-properties"/>
    <ds:schemaRef ds:uri="1da0a812-136f-4ea9-9d0e-4cd82503c772"/>
    <ds:schemaRef ds:uri="http://purl.org/dc/dcmitype/"/>
    <ds:schemaRef ds:uri="dcd6d796-40bc-417d-8d68-9e3cbbc26536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 Financijsko planiranje</vt:lpstr>
      <vt:lpstr>2. Zemlja održavanja aktivnosti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 Ćerimagić</dc:creator>
  <cp:lastModifiedBy>Ema Ćerimagić</cp:lastModifiedBy>
  <dcterms:created xsi:type="dcterms:W3CDTF">2015-06-05T18:17:20Z</dcterms:created>
  <dcterms:modified xsi:type="dcterms:W3CDTF">2022-09-16T11:13:05Z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0x010100B742F72B254C5248B67036AB4E140757</vt:lpwstr>
  </property>
  <property fmtid="{D5CDD505-2E9C-101B-9397-08002B2CF9AE}" pid="3" name="MediaServiceImageTags">
    <vt:lpwstr/>
  </property>
</Properties>
</file>