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petrac\Downloads\"/>
    </mc:Choice>
  </mc:AlternateContent>
  <xr:revisionPtr revIDLastSave="0" documentId="13_ncr:1_{A58D3824-B3E0-4637-B2DA-2B73268487CE}" xr6:coauthVersionLast="47" xr6:coauthVersionMax="47" xr10:uidLastSave="{00000000-0000-0000-0000-000000000000}"/>
  <bookViews>
    <workbookView xWindow="-120" yWindow="-120" windowWidth="29040" windowHeight="15840" tabRatio="826" activeTab="1" xr2:uid="{00000000-000D-0000-FFFF-FFFF00000000}"/>
  </bookViews>
  <sheets>
    <sheet name="1. Financijsko planiranje" sheetId="17" r:id="rId1"/>
    <sheet name="2. Zemlja održavanja aktivnosti" sheetId="18" r:id="rId2"/>
  </sheets>
  <externalReferences>
    <externalReference r:id="rId3"/>
  </externalReferences>
  <definedNames>
    <definedName name="AvailableBudgetFinancialPerformance">'[1]6. Allocation calculator'!$M$2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7" l="1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3" i="17"/>
  <c r="I4" i="17"/>
  <c r="I5" i="17"/>
  <c r="I6" i="17"/>
  <c r="I7" i="17"/>
  <c r="I8" i="17"/>
  <c r="I9" i="17"/>
  <c r="I10" i="17"/>
  <c r="I11" i="17"/>
  <c r="I12" i="17"/>
  <c r="I3" i="17"/>
  <c r="I14" i="17"/>
  <c r="I15" i="17"/>
  <c r="I16" i="17"/>
  <c r="I17" i="17"/>
  <c r="I18" i="17"/>
  <c r="I19" i="17"/>
  <c r="I20" i="17"/>
  <c r="I21" i="17"/>
  <c r="I22" i="17"/>
  <c r="I1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3" i="17"/>
  <c r="O23" i="17"/>
  <c r="L18" i="17"/>
  <c r="L19" i="17"/>
  <c r="L20" i="17"/>
  <c r="L21" i="17"/>
  <c r="L22" i="17"/>
  <c r="J18" i="17"/>
  <c r="J19" i="17"/>
  <c r="J20" i="17"/>
  <c r="J21" i="17"/>
  <c r="J22" i="17"/>
  <c r="M8" i="17"/>
  <c r="M9" i="17"/>
  <c r="M10" i="17"/>
  <c r="M11" i="17"/>
  <c r="M12" i="17"/>
  <c r="L8" i="17"/>
  <c r="L9" i="17"/>
  <c r="L10" i="17"/>
  <c r="L11" i="17"/>
  <c r="L12" i="17"/>
  <c r="J8" i="17"/>
  <c r="J9" i="17"/>
  <c r="J10" i="17"/>
  <c r="J11" i="17"/>
  <c r="J12" i="17"/>
  <c r="L4" i="17"/>
  <c r="L5" i="17"/>
  <c r="L6" i="17"/>
  <c r="L7" i="17"/>
  <c r="L13" i="17"/>
  <c r="L14" i="17"/>
  <c r="L15" i="17"/>
  <c r="L16" i="17"/>
  <c r="L17" i="17"/>
  <c r="L3" i="17"/>
  <c r="J4" i="17"/>
  <c r="J5" i="17"/>
  <c r="J6" i="17"/>
  <c r="J7" i="17"/>
  <c r="J13" i="17"/>
  <c r="J14" i="17"/>
  <c r="J15" i="17"/>
  <c r="J16" i="17"/>
  <c r="J17" i="17"/>
  <c r="J3" i="17"/>
  <c r="M4" i="17"/>
  <c r="M5" i="17"/>
  <c r="M6" i="17"/>
  <c r="M7" i="17"/>
  <c r="M3" i="17"/>
  <c r="M23" i="17" l="1"/>
  <c r="L23" i="17"/>
  <c r="J23" i="17"/>
  <c r="K23" i="17"/>
  <c r="N23" i="17" l="1"/>
  <c r="I23" i="17"/>
  <c r="O24" i="17" l="1"/>
  <c r="O25" i="17" s="1"/>
  <c r="O27" i="17" s="1"/>
</calcChain>
</file>

<file path=xl/sharedStrings.xml><?xml version="1.0" encoding="utf-8"?>
<sst xmlns="http://schemas.openxmlformats.org/spreadsheetml/2006/main" count="144" uniqueCount="131">
  <si>
    <t>Volonterski tim 1</t>
  </si>
  <si>
    <t>Volonterski tim 2</t>
  </si>
  <si>
    <t>Aktivnost</t>
  </si>
  <si>
    <t>Zbroj</t>
  </si>
  <si>
    <t>Individualno volontiranje 1</t>
  </si>
  <si>
    <t>Potpora za uključivanje</t>
  </si>
  <si>
    <t>Džeparac</t>
  </si>
  <si>
    <t>Troškovi upravljanja</t>
  </si>
  <si>
    <t>Organizacijska potpora</t>
  </si>
  <si>
    <t>Izvanredni (stvarni troškovi)</t>
  </si>
  <si>
    <t xml:space="preserve">Pripremni posjet </t>
  </si>
  <si>
    <t>Individualno volontiranje 2</t>
  </si>
  <si>
    <t>Broj sudionika za pripremni posjet</t>
  </si>
  <si>
    <t>Volonterski tim 3</t>
  </si>
  <si>
    <t>Volonterski tim 4</t>
  </si>
  <si>
    <t>Individualno volontiranje 3</t>
  </si>
  <si>
    <t>Individualno volontiranje 4</t>
  </si>
  <si>
    <t>U zažućena polja potrebno je unijeti podatke kako bi se generirali iznosi</t>
  </si>
  <si>
    <t>IZNOS</t>
  </si>
  <si>
    <t>U slučaju „zelenog putovanja”</t>
  </si>
  <si>
    <t>Ukupno izvanredni troškovi</t>
  </si>
  <si>
    <t>Ukupno paušalni troškovi</t>
  </si>
  <si>
    <t>150 EUR po sudioniku</t>
  </si>
  <si>
    <t>Dostupna bespovratna sredstva</t>
  </si>
  <si>
    <t>Broj sudionika s manje mogućnosti za koje se potražuje potpora za uključivanje</t>
  </si>
  <si>
    <t>Individualno volontiranje 5</t>
  </si>
  <si>
    <t>Volonterski tim 5</t>
  </si>
  <si>
    <t>Preostaje</t>
  </si>
  <si>
    <t>Zbroj paušalnih i izvanrednih troškova</t>
  </si>
  <si>
    <r>
      <t xml:space="preserve">Ukupan broj sudionika
</t>
    </r>
    <r>
      <rPr>
        <sz val="9"/>
        <color rgb="FFFF0000"/>
        <rFont val="Calibri"/>
        <family val="2"/>
        <charset val="238"/>
        <scheme val="minor"/>
      </rPr>
      <t>OBAVEZNO POLJE</t>
    </r>
  </si>
  <si>
    <r>
      <t xml:space="preserve">Broj dana aktivnosti, uključujući dane putovanja
</t>
    </r>
    <r>
      <rPr>
        <sz val="9"/>
        <color rgb="FFFF0000"/>
        <rFont val="Calibri"/>
        <family val="2"/>
        <charset val="238"/>
        <scheme val="minor"/>
      </rPr>
      <t>OBAVEZNO POLJE</t>
    </r>
  </si>
  <si>
    <r>
      <t xml:space="preserve">Putovanje*
</t>
    </r>
    <r>
      <rPr>
        <sz val="9"/>
        <color rgb="FFFF0000"/>
        <rFont val="Calibri"/>
        <family val="2"/>
        <charset val="238"/>
        <scheme val="minor"/>
      </rPr>
      <t>OBAVEZNO POLJE</t>
    </r>
  </si>
  <si>
    <r>
      <rPr>
        <sz val="9"/>
        <color rgb="FFFF0000"/>
        <rFont val="Calibri"/>
        <family val="2"/>
        <charset val="238"/>
        <scheme val="minor"/>
      </rPr>
      <t>VAŽNO!</t>
    </r>
    <r>
      <rPr>
        <sz val="9"/>
        <color theme="1"/>
        <rFont val="Calibri"/>
        <family val="2"/>
        <scheme val="minor"/>
      </rPr>
      <t xml:space="preserve"> Korištenje potpore za učenje jezika moguće je samo u iznimnim slučajevima, uz prethodno odobrenje djelatnika Agencije. Za učenje jezika u novom programskom razdoblju predviđeni su mrežni jezični tečajevi na EU Academy platformi
Uvjetno: samo za aktivnosti koje traju 60 dana ili više. U slučaju prekograničnih aktivnosti – samo za jezike i/ili razine koje ne obuhvaća mrežna jezična potpora.
</t>
    </r>
  </si>
  <si>
    <t>FINANCIJSKO PLANIRANJE PROJEKTA</t>
  </si>
  <si>
    <t>Austrija</t>
  </si>
  <si>
    <t>Belgija</t>
  </si>
  <si>
    <t>Bugarska</t>
  </si>
  <si>
    <t>Hrvatska</t>
  </si>
  <si>
    <t>Cipar</t>
  </si>
  <si>
    <t xml:space="preserve">Češka </t>
  </si>
  <si>
    <t>Danska</t>
  </si>
  <si>
    <t xml:space="preserve">Zemlja održavanja aktivnosti </t>
  </si>
  <si>
    <t>Estonija</t>
  </si>
  <si>
    <t>Finska</t>
  </si>
  <si>
    <t>Francuska</t>
  </si>
  <si>
    <t>Organizacijska potpora – troškovi aktivnosti (u eurima po danu)</t>
  </si>
  <si>
    <t>Potpora za uključivanje (u eurima po danu)</t>
  </si>
  <si>
    <t>Džeparac (u eurima po danu)</t>
  </si>
  <si>
    <t>Njemačka</t>
  </si>
  <si>
    <t xml:space="preserve">Grčka </t>
  </si>
  <si>
    <t>Mađarska</t>
  </si>
  <si>
    <t xml:space="preserve">Irska </t>
  </si>
  <si>
    <t xml:space="preserve">Italija </t>
  </si>
  <si>
    <t xml:space="preserve">Latvija  </t>
  </si>
  <si>
    <t xml:space="preserve">Litva  </t>
  </si>
  <si>
    <t xml:space="preserve">Luksemburg </t>
  </si>
  <si>
    <t xml:space="preserve">Malta </t>
  </si>
  <si>
    <t xml:space="preserve">Nizozemska </t>
  </si>
  <si>
    <t xml:space="preserve">Poljska </t>
  </si>
  <si>
    <t xml:space="preserve">Portugal </t>
  </si>
  <si>
    <t>Rumunjska</t>
  </si>
  <si>
    <t xml:space="preserve">Slovačka </t>
  </si>
  <si>
    <t xml:space="preserve">Slovenija </t>
  </si>
  <si>
    <t>Španjolska</t>
  </si>
  <si>
    <t>Švedska</t>
  </si>
  <si>
    <t xml:space="preserve">Republika Sjeverna Makedonija </t>
  </si>
  <si>
    <t xml:space="preserve">Lihtenštajn </t>
  </si>
  <si>
    <t xml:space="preserve">Norveška </t>
  </si>
  <si>
    <t xml:space="preserve">Turska </t>
  </si>
  <si>
    <t>Albanija</t>
  </si>
  <si>
    <t>Bosna i Hercegovina</t>
  </si>
  <si>
    <t>Kosovo</t>
  </si>
  <si>
    <t>Crna Gora</t>
  </si>
  <si>
    <t>Srbija</t>
  </si>
  <si>
    <t>Armenija</t>
  </si>
  <si>
    <t>Azerbajdžan</t>
  </si>
  <si>
    <t>Gruzija</t>
  </si>
  <si>
    <t>Ukrajina (Državno područje Ukrajine priznato međunarodnim pravom)</t>
  </si>
  <si>
    <t>Alžir</t>
  </si>
  <si>
    <t>Egipat</t>
  </si>
  <si>
    <t>Izrael</t>
  </si>
  <si>
    <t>Jordan</t>
  </si>
  <si>
    <t>Libanon</t>
  </si>
  <si>
    <t>Libija</t>
  </si>
  <si>
    <t>Maroko</t>
  </si>
  <si>
    <t>Palestina</t>
  </si>
  <si>
    <t>Sirija</t>
  </si>
  <si>
    <t>Tunis</t>
  </si>
  <si>
    <t xml:space="preserve">Island </t>
  </si>
  <si>
    <t>Bijela polja sadrže formule koje automatski računaju iznose sredstava prema broju sudionika i dana za aktivnosti koje se održavaju u zemlji odabranoj u stupcu B</t>
  </si>
  <si>
    <r>
      <rPr>
        <b/>
        <sz val="12"/>
        <color theme="1"/>
        <rFont val="Calibri"/>
        <family val="2"/>
        <charset val="238"/>
        <scheme val="minor"/>
      </rPr>
      <t>PUTOVANJE</t>
    </r>
    <r>
      <rPr>
        <sz val="11"/>
        <color theme="1"/>
        <rFont val="Calibri"/>
        <family val="2"/>
        <scheme val="minor"/>
      </rPr>
      <t xml:space="preserve">
Doprinos za putne troškove sudionika od mjesta podrijetla do mjesta u kojem se provodi aktivnost i natrag.</t>
    </r>
  </si>
  <si>
    <r>
      <rPr>
        <b/>
        <sz val="12"/>
        <color theme="1"/>
        <rFont val="Calibri"/>
        <family val="2"/>
        <charset val="238"/>
        <scheme val="minor"/>
      </rPr>
      <t>POTPORA ZA UČENJE JEZIKA</t>
    </r>
    <r>
      <rPr>
        <sz val="11"/>
        <color theme="1"/>
        <rFont val="Calibri"/>
        <family val="2"/>
        <scheme val="minor"/>
      </rPr>
      <t xml:space="preserve">
Troškovi povezani s potporom koja se sudionicima nudi prije polaska ili za vrijeme aktivnosti da bi poboljšali znanje jezika kojim će se služiti za vrijeme volontiranja. </t>
    </r>
  </si>
  <si>
    <r>
      <rPr>
        <b/>
        <sz val="12"/>
        <color theme="1"/>
        <rFont val="Calibri"/>
        <family val="2"/>
        <charset val="238"/>
        <scheme val="minor"/>
      </rPr>
      <t>TROŠKOVI UPRAVLJANJA</t>
    </r>
    <r>
      <rPr>
        <sz val="11"/>
        <color theme="1"/>
        <rFont val="Calibri"/>
        <family val="2"/>
        <charset val="238"/>
        <scheme val="minor"/>
      </rPr>
      <t xml:space="preserve">
Troškovi upravljanja (npr. planiranje, financije, koordinacija i komunikacija između partnera, administrativni troškovi).</t>
    </r>
  </si>
  <si>
    <r>
      <rPr>
        <b/>
        <sz val="12"/>
        <color theme="1"/>
        <rFont val="Calibri"/>
        <family val="2"/>
        <charset val="238"/>
        <scheme val="minor"/>
      </rPr>
      <t>ORGANIZACIJSKA POTPORA</t>
    </r>
    <r>
      <rPr>
        <sz val="11"/>
        <color theme="1"/>
        <rFont val="Calibri"/>
        <family val="2"/>
        <charset val="238"/>
        <scheme val="minor"/>
      </rPr>
      <t xml:space="preserve">
Troškovi izravno povezani s provedbom volonterskih aktivnosti (npr. priprema i praćenje sudionika i potpora sudionicima, vrednovanje ishoda učenja) i troškovi povezani s boravkom sudionika (npr. smještaj, hrana i lokalni prijevoz).
</t>
    </r>
  </si>
  <si>
    <r>
      <rPr>
        <b/>
        <sz val="12"/>
        <color theme="1"/>
        <rFont val="Calibri"/>
        <family val="2"/>
        <charset val="238"/>
        <scheme val="minor"/>
      </rPr>
      <t>POTPORA ZA UKLJUČIVANJE</t>
    </r>
    <r>
      <rPr>
        <sz val="11"/>
        <color theme="1"/>
        <rFont val="Calibri"/>
        <family val="2"/>
        <charset val="238"/>
        <scheme val="minor"/>
      </rPr>
      <t xml:space="preserve">
Doprinos troškovima organizacija koji su nastali u vezi s pojačanim mentorstvom, tj. pripremom, provedbom i praćenjem prilagođenih aktivnosti kojima se podupire sudjelovanje mladih s manje mogućnosti. </t>
    </r>
  </si>
  <si>
    <r>
      <rPr>
        <b/>
        <sz val="12"/>
        <color theme="1"/>
        <rFont val="Calibri"/>
        <family val="2"/>
        <charset val="238"/>
        <scheme val="minor"/>
      </rPr>
      <t>PRIPREMNI POSJET</t>
    </r>
    <r>
      <rPr>
        <sz val="11"/>
        <color theme="1"/>
        <rFont val="Calibri"/>
        <family val="2"/>
        <charset val="238"/>
        <scheme val="minor"/>
      </rPr>
      <t xml:space="preserve">
Troškovi povezani s provedbom pripremnog posjeta, uključujući putne i životne troškove.</t>
    </r>
  </si>
  <si>
    <t>IZVANREDNI TROŠKOVI</t>
  </si>
  <si>
    <t>PRAVILA FINANCIRANJA</t>
  </si>
  <si>
    <t>Odabrati zemlju održavanja aktivnosti iz padajućeg izbornika</t>
  </si>
  <si>
    <r>
      <rPr>
        <b/>
        <sz val="11"/>
        <color theme="1"/>
        <rFont val="Calibri"/>
        <family val="2"/>
        <charset val="238"/>
        <scheme val="minor"/>
      </rPr>
      <t>DŽEPARAC</t>
    </r>
    <r>
      <rPr>
        <sz val="11"/>
        <color theme="1"/>
        <rFont val="Calibri"/>
        <family val="2"/>
        <charset val="238"/>
        <scheme val="minor"/>
      </rPr>
      <t xml:space="preserve">
Doprinos dodatnim osobnim troškovima sudionika. </t>
    </r>
  </si>
  <si>
    <t>Zahtjev za financijsku potporu za izvanredne troškove mora biti obrazložen u ESC51 prijavi i odobren od strane Agencije. Vidjeti dodijeljeni iznos izvanrednih troškova u potpisanom ugovoru (Prilog II)</t>
  </si>
  <si>
    <t>Broj sudionika za koje se potražuje potpora za učenje jezika</t>
  </si>
  <si>
    <t>Potpora za učenje jezika</t>
  </si>
  <si>
    <t>Individualno volontiranje 6</t>
  </si>
  <si>
    <t>Individualno volontiranje 7</t>
  </si>
  <si>
    <t>Individualno volontiranje 8</t>
  </si>
  <si>
    <t>Individualno volontiranje 9</t>
  </si>
  <si>
    <t>Individualno volontiranje 10</t>
  </si>
  <si>
    <t>Volonterski tim 6</t>
  </si>
  <si>
    <t>Volonterski tim 7</t>
  </si>
  <si>
    <t>Volonterski tim 8</t>
  </si>
  <si>
    <t>Volonterski tim 9</t>
  </si>
  <si>
    <t>Volonterski tim 10</t>
  </si>
  <si>
    <r>
      <t xml:space="preserve">Zemlja održavanja aktivnosti
</t>
    </r>
    <r>
      <rPr>
        <sz val="9"/>
        <color rgb="FFFF0000"/>
        <rFont val="Calibri"/>
        <family val="2"/>
        <charset val="238"/>
        <scheme val="minor"/>
      </rPr>
      <t xml:space="preserve">OBAVEZNO POLJE
</t>
    </r>
    <r>
      <rPr>
        <sz val="9"/>
        <color theme="2" tint="-0.499984740745262"/>
        <rFont val="Calibri"/>
        <family val="2"/>
        <charset val="238"/>
        <scheme val="minor"/>
      </rPr>
      <t>Odabrati iz padajućeg izbornika</t>
    </r>
  </si>
  <si>
    <t>Po danu po sudioniku</t>
  </si>
  <si>
    <t>Podaci iz Vodiča kroz Europske snage solidarnosti 2024.</t>
  </si>
  <si>
    <t>Za udaljenosti od 10 do 99 km: 28 EUR po sudioniku</t>
  </si>
  <si>
    <t>Za udaljenosti od 100 do 499 km: 211 EUR po sudioniku</t>
  </si>
  <si>
    <t>Za udaljenosti od 500 do 1999 km: 309 EUR po sudioniku</t>
  </si>
  <si>
    <t>Za udaljenosti od 2000 do 2999 km: 395 EUR po sudioniku</t>
  </si>
  <si>
    <t>Za udaljenosti od 3000 do 3999 km: 580 EUR po sudioniku</t>
  </si>
  <si>
    <t>Za udaljenosti od 4000 do 7999 km: 1188 EUR po sudioniku</t>
  </si>
  <si>
    <t>Za udaljenosti od 8000 km ili više: 1735 EUR po sudioniku</t>
  </si>
  <si>
    <t>pr. =285+(2*309)+(3*395) za jednog sudionika u kategoriji od 285 EUR, dvoje sudionika u kategoriji od 309 EUR i troje sudionika u kategoriji od 395 EUR</t>
  </si>
  <si>
    <t xml:space="preserve">125 EUR po sudioniku u volonterskim timovima
</t>
  </si>
  <si>
    <t>238 EUR po sudioniku u individualnom volontiranju</t>
  </si>
  <si>
    <t>609 EUR po sudioniku po pripremnom posjetu.</t>
  </si>
  <si>
    <t xml:space="preserve">Obratiti pažnju na ispunjavanje SVIH obaveznih polja. </t>
  </si>
  <si>
    <r>
      <t xml:space="preserve">*U stupac I ("Putovanje") potrebno je unijeti ukupan iznos putovanja za navedeni broj sudionika. Udaljenost se mora izračunati </t>
    </r>
    <r>
      <rPr>
        <u/>
        <sz val="9"/>
        <color rgb="FF0000FF"/>
        <rFont val="Calibri"/>
        <family val="2"/>
        <charset val="238"/>
        <scheme val="minor"/>
      </rPr>
      <t>kalkulatorom udaljenosti</t>
    </r>
    <r>
      <rPr>
        <sz val="9"/>
        <color theme="1"/>
        <rFont val="Calibri"/>
        <family val="2"/>
        <scheme val="minor"/>
      </rPr>
      <t xml:space="preserve"> koji je odobrila Europska komisija. Prijavitelj mora navesti duljinu putovanja u jednom smjeru kako bi se izračunao iznos bespovratnih sredstava EU-a za povratno putovanje.
</t>
    </r>
    <r>
      <rPr>
        <sz val="9"/>
        <color rgb="FFFF0000"/>
        <rFont val="Calibri"/>
        <family val="2"/>
        <charset val="238"/>
        <scheme val="minor"/>
      </rPr>
      <t xml:space="preserve">VAŽNO! </t>
    </r>
    <r>
      <rPr>
        <sz val="9"/>
        <color theme="1"/>
        <rFont val="Calibri"/>
        <family val="2"/>
        <scheme val="minor"/>
      </rPr>
      <t>Kad je putovanje kraće od 500 km, sudionik će u pravilu putovati prijevoznim sredstvima s niskom razinom emisija.</t>
    </r>
  </si>
  <si>
    <t>Bjelorusija</t>
  </si>
  <si>
    <t>Moldavija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</si>
</sst>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#,##0.00\ [$€-1]"/>
    <numFmt numFmtId="166" formatCode="_-* #,##0\ [$€-1]_-;\-* #,##0\ [$€-1]_-;_-* &quot;-&quot;??\ [$€-1]_-;_-@_-"/>
    <numFmt numFmtId="167" formatCode="#,##0\ [$€-1]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theme="5" tint="-0.249977111117893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9"/>
      <color theme="2" tint="-0.499984740745262"/>
      <name val="Calibri"/>
      <family val="2"/>
      <charset val="238"/>
      <scheme val="minor"/>
    </font>
    <font>
      <u/>
      <sz val="9"/>
      <color rgb="FF0000FF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44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4"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64" fontId="0" fillId="0" borderId="0" xfId="0" applyNumberFormat="1"/>
    <xf numFmtId="164" fontId="0" fillId="2" borderId="1" xfId="0" applyNumberFormat="1" applyFill="1" applyBorder="1"/>
    <xf numFmtId="0" fontId="0" fillId="7" borderId="2" xfId="0" applyFill="1" applyBorder="1"/>
    <xf numFmtId="164" fontId="0" fillId="7" borderId="2" xfId="0" applyNumberFormat="1" applyFill="1" applyBorder="1"/>
    <xf numFmtId="0" fontId="0" fillId="8" borderId="0" xfId="0" applyFill="1"/>
    <xf numFmtId="0" fontId="7" fillId="0" borderId="0" xfId="0" applyFont="1"/>
    <xf numFmtId="164" fontId="0" fillId="0" borderId="5" xfId="0" applyNumberFormat="1" applyBorder="1"/>
    <xf numFmtId="0" fontId="0" fillId="3" borderId="6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5" fontId="0" fillId="3" borderId="6" xfId="0" applyNumberFormat="1" applyFill="1" applyBorder="1" applyProtection="1">
      <protection locked="0"/>
    </xf>
    <xf numFmtId="0" fontId="10" fillId="0" borderId="0" xfId="0" applyFont="1"/>
    <xf numFmtId="0" fontId="8" fillId="9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6" fontId="11" fillId="0" borderId="11" xfId="0" applyNumberFormat="1" applyFont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67" fontId="0" fillId="3" borderId="6" xfId="0" applyNumberFormat="1" applyFill="1" applyBorder="1" applyProtection="1">
      <protection locked="0"/>
    </xf>
    <xf numFmtId="0" fontId="6" fillId="10" borderId="3" xfId="0" applyFont="1" applyFill="1" applyBorder="1" applyAlignment="1">
      <alignment horizontal="center" vertical="center" wrapText="1"/>
    </xf>
    <xf numFmtId="164" fontId="6" fillId="10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7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0" fillId="11" borderId="22" xfId="0" applyFill="1" applyBorder="1"/>
    <xf numFmtId="0" fontId="0" fillId="12" borderId="22" xfId="0" applyFill="1" applyBorder="1"/>
    <xf numFmtId="0" fontId="0" fillId="12" borderId="22" xfId="0" applyFill="1" applyBorder="1" applyAlignment="1">
      <alignment horizontal="left"/>
    </xf>
    <xf numFmtId="1" fontId="3" fillId="11" borderId="23" xfId="3" applyNumberFormat="1" applyFont="1" applyFill="1" applyBorder="1"/>
    <xf numFmtId="1" fontId="0" fillId="11" borderId="24" xfId="0" applyNumberFormat="1" applyFill="1" applyBorder="1"/>
    <xf numFmtId="1" fontId="0" fillId="12" borderId="23" xfId="3" applyNumberFormat="1" applyFont="1" applyFill="1" applyBorder="1"/>
    <xf numFmtId="1" fontId="0" fillId="12" borderId="24" xfId="0" applyNumberFormat="1" applyFill="1" applyBorder="1"/>
    <xf numFmtId="1" fontId="0" fillId="11" borderId="23" xfId="3" applyNumberFormat="1" applyFont="1" applyFill="1" applyBorder="1"/>
    <xf numFmtId="0" fontId="0" fillId="11" borderId="22" xfId="0" applyFill="1" applyBorder="1" applyAlignment="1">
      <alignment wrapText="1"/>
    </xf>
    <xf numFmtId="0" fontId="7" fillId="0" borderId="6" xfId="0" applyFont="1" applyBorder="1"/>
    <xf numFmtId="0" fontId="7" fillId="0" borderId="8" xfId="0" applyFont="1" applyBorder="1"/>
    <xf numFmtId="0" fontId="0" fillId="8" borderId="3" xfId="0" applyFill="1" applyBorder="1"/>
    <xf numFmtId="0" fontId="0" fillId="8" borderId="21" xfId="0" applyFill="1" applyBorder="1"/>
    <xf numFmtId="0" fontId="15" fillId="6" borderId="7" xfId="0" applyFont="1" applyFill="1" applyBorder="1" applyAlignment="1">
      <alignment horizontal="centerContinuous" vertical="center"/>
    </xf>
    <xf numFmtId="164" fontId="0" fillId="2" borderId="5" xfId="0" applyNumberFormat="1" applyFill="1" applyBorder="1"/>
    <xf numFmtId="0" fontId="0" fillId="10" borderId="6" xfId="0" applyFill="1" applyBorder="1" applyAlignment="1">
      <alignment horizontal="center" vertical="center" wrapText="1"/>
    </xf>
    <xf numFmtId="164" fontId="9" fillId="4" borderId="28" xfId="0" applyNumberFormat="1" applyFont="1" applyFill="1" applyBorder="1"/>
    <xf numFmtId="164" fontId="6" fillId="3" borderId="27" xfId="0" applyNumberFormat="1" applyFont="1" applyFill="1" applyBorder="1" applyAlignment="1" applyProtection="1">
      <alignment vertical="center"/>
      <protection locked="0"/>
    </xf>
    <xf numFmtId="0" fontId="0" fillId="5" borderId="14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9" fillId="0" borderId="0" xfId="4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8" fillId="6" borderId="0" xfId="0" applyFont="1" applyFill="1" applyAlignment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29" xfId="0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3" borderId="2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12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22" fillId="0" borderId="0" xfId="4" applyFont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4" xfId="2" xr:uid="{2AD48948-1CC4-4AA3-98F6-22A26D2BEE91}"/>
    <cellStyle name="Normal 5" xfId="1" xr:uid="{4F65812B-98C9-4A2E-9AB3-1D7830994EF2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B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-plus.ec.europa.eu/resources-and-tools/distance-calculato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440531</xdr:colOff>
      <xdr:row>11</xdr:row>
      <xdr:rowOff>416719</xdr:rowOff>
    </xdr:from>
    <xdr:to>
      <xdr:col>21</xdr:col>
      <xdr:colOff>428624</xdr:colOff>
      <xdr:row>12</xdr:row>
      <xdr:rowOff>35719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2E023-63AE-CFBC-BBCF-F8F6D0D8C626}"/>
            </a:ext>
          </a:extLst>
        </xdr:cNvPr>
        <xdr:cNvSpPr/>
      </xdr:nvSpPr>
      <xdr:spPr>
        <a:xfrm>
          <a:off x="20157281" y="7131844"/>
          <a:ext cx="1202531" cy="154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peu.sharepoint.com/sites/koordinacija/razno/2021/Akreditacije/Alokacija%20bud&#382;eta/call%202022_calculator_guidelines/ESS/ESC%20Grant%20and%20targets%20calculator_2022_nakon_korekcij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Application form data"/>
      <sheetName val="2. Average costs"/>
      <sheetName val="4. Estimated budget - project"/>
      <sheetName val="3. Estimated budget - activity"/>
      <sheetName val="4. Estimated budget EĆprovjera "/>
      <sheetName val="5. Qualitative perf. score"/>
      <sheetName val="Sheet2"/>
      <sheetName val="6. Allocation calculator"/>
      <sheetName val="7. Revised targets"/>
      <sheetName val="Sheet1"/>
      <sheetName val="Real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>
        <row r="2">
          <cell r="M2">
            <v>460270</v>
          </cell>
        </row>
      </sheetData>
      <sheetData sheetId="8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ropskesnagesolidarnosti.hr/cms_files/2023/12/1701420265_european-solidarity-corps-guide-2024-h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E59D-8F3A-4991-97B8-E644E3FBC2AB}">
  <dimension ref="A1:AO35"/>
  <sheetViews>
    <sheetView zoomScale="80" zoomScaleNormal="80" workbookViewId="0">
      <selection activeCell="F5" sqref="F5"/>
    </sheetView>
  </sheetViews>
  <sheetFormatPr defaultRowHeight="15" x14ac:dyDescent="0.25"/>
  <cols>
    <col min="1" max="2" width="24.140625" customWidth="1"/>
    <col min="3" max="3" width="14.42578125" customWidth="1"/>
    <col min="4" max="6" width="14.5703125" customWidth="1"/>
    <col min="7" max="7" width="13.85546875" customWidth="1"/>
    <col min="8" max="8" width="14.5703125" customWidth="1"/>
    <col min="9" max="9" width="14" customWidth="1"/>
    <col min="10" max="10" width="15.85546875" customWidth="1"/>
    <col min="11" max="11" width="15.5703125" customWidth="1"/>
    <col min="12" max="12" width="13.140625" customWidth="1"/>
    <col min="13" max="13" width="14.42578125" customWidth="1"/>
    <col min="14" max="14" width="14.140625" customWidth="1"/>
    <col min="15" max="15" width="21.85546875" customWidth="1"/>
    <col min="16" max="16" width="17.5703125" customWidth="1"/>
    <col min="17" max="17" width="15.85546875" customWidth="1"/>
    <col min="23" max="23" width="14.85546875" customWidth="1"/>
    <col min="24" max="24" width="17.5703125" customWidth="1"/>
  </cols>
  <sheetData>
    <row r="1" spans="1:40" ht="38.450000000000003" customHeight="1" x14ac:dyDescent="0.2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R1" s="70" t="s">
        <v>97</v>
      </c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</row>
    <row r="2" spans="1:40" ht="120" customHeight="1" x14ac:dyDescent="0.25">
      <c r="A2" s="1" t="s">
        <v>2</v>
      </c>
      <c r="B2" s="1" t="s">
        <v>113</v>
      </c>
      <c r="C2" s="1" t="s">
        <v>29</v>
      </c>
      <c r="D2" s="1" t="s">
        <v>24</v>
      </c>
      <c r="E2" s="1" t="s">
        <v>101</v>
      </c>
      <c r="F2" s="1" t="s">
        <v>12</v>
      </c>
      <c r="G2" s="1" t="s">
        <v>30</v>
      </c>
      <c r="H2" s="1" t="s">
        <v>31</v>
      </c>
      <c r="I2" s="1" t="s">
        <v>7</v>
      </c>
      <c r="J2" s="1" t="s">
        <v>8</v>
      </c>
      <c r="K2" s="1" t="s">
        <v>5</v>
      </c>
      <c r="L2" s="1" t="s">
        <v>6</v>
      </c>
      <c r="M2" s="1" t="s">
        <v>102</v>
      </c>
      <c r="N2" s="1" t="s">
        <v>10</v>
      </c>
      <c r="O2" s="1" t="s">
        <v>9</v>
      </c>
      <c r="R2" s="103" t="s">
        <v>115</v>
      </c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</row>
    <row r="3" spans="1:40" ht="44.45" customHeight="1" x14ac:dyDescent="0.25">
      <c r="A3" s="46" t="s">
        <v>4</v>
      </c>
      <c r="B3" s="29"/>
      <c r="C3" s="9"/>
      <c r="D3" s="9"/>
      <c r="E3" s="9"/>
      <c r="F3" s="9"/>
      <c r="G3" s="10"/>
      <c r="H3" s="10"/>
      <c r="I3" s="8">
        <f>C3*238</f>
        <v>0</v>
      </c>
      <c r="J3" s="2">
        <f>IF(B3&lt;&gt;0,VLOOKUP(B3,'2. Zemlja održavanja aktivnosti'!$A:$D,2,FALSE)*C3*G3,0)</f>
        <v>0</v>
      </c>
      <c r="K3" s="2">
        <f>IF(B3&lt;&gt;0,VLOOKUP(B3,'2. Zemlja održavanja aktivnosti'!$A:$D,3,FALSE)*D3*G3,0)</f>
        <v>0</v>
      </c>
      <c r="L3" s="2">
        <f>IF(B3&lt;&gt;0,VLOOKUP(B3,'2. Zemlja održavanja aktivnosti'!$A:$D,4,FALSE)*C3*G3,0)</f>
        <v>0</v>
      </c>
      <c r="M3" s="45">
        <f>E3*150</f>
        <v>0</v>
      </c>
      <c r="N3" s="3">
        <f>F3*609</f>
        <v>0</v>
      </c>
      <c r="O3" s="11"/>
      <c r="R3" s="63" t="s">
        <v>90</v>
      </c>
      <c r="S3" s="65"/>
      <c r="T3" s="65"/>
      <c r="U3" s="65"/>
      <c r="V3" s="65"/>
      <c r="W3" s="65"/>
      <c r="X3" s="65"/>
      <c r="Z3" s="63" t="s">
        <v>92</v>
      </c>
      <c r="AA3" s="63"/>
      <c r="AB3" s="63"/>
      <c r="AC3" s="63"/>
      <c r="AD3" s="63"/>
      <c r="AE3" s="63"/>
      <c r="AF3" s="63"/>
      <c r="AH3" s="63" t="s">
        <v>95</v>
      </c>
      <c r="AI3" s="63"/>
      <c r="AJ3" s="63"/>
      <c r="AK3" s="63"/>
      <c r="AL3" s="63"/>
      <c r="AM3" s="63"/>
      <c r="AN3" s="63"/>
    </row>
    <row r="4" spans="1:40" ht="42.95" customHeight="1" x14ac:dyDescent="0.25">
      <c r="A4" s="46" t="s">
        <v>11</v>
      </c>
      <c r="B4" s="29"/>
      <c r="C4" s="9"/>
      <c r="D4" s="9"/>
      <c r="E4" s="9"/>
      <c r="F4" s="9"/>
      <c r="G4" s="10"/>
      <c r="H4" s="10"/>
      <c r="I4" s="8">
        <f t="shared" ref="I4:I12" si="0">C4*238</f>
        <v>0</v>
      </c>
      <c r="J4" s="2">
        <f>IF(B4&lt;&gt;0,VLOOKUP(B4,'2. Zemlja održavanja aktivnosti'!$A:$D,2,FALSE)*C4*G4,0)</f>
        <v>0</v>
      </c>
      <c r="K4" s="2">
        <f>IF(B4&lt;&gt;0,VLOOKUP(B4,'2. Zemlja održavanja aktivnosti'!$A:$D,3,FALSE)*D4*G4,0)</f>
        <v>0</v>
      </c>
      <c r="L4" s="2">
        <f>IF(B4&lt;&gt;0,VLOOKUP(B4,'2. Zemlja održavanja aktivnosti'!$A:$D,4,FALSE)*C4*G4,0)</f>
        <v>0</v>
      </c>
      <c r="M4" s="45">
        <f t="shared" ref="M4:M12" si="1">E4*150</f>
        <v>0</v>
      </c>
      <c r="N4" s="3">
        <f t="shared" ref="N4:N22" si="2">F4*609</f>
        <v>0</v>
      </c>
      <c r="O4" s="11"/>
      <c r="R4" s="66" t="s">
        <v>18</v>
      </c>
      <c r="S4" s="67"/>
      <c r="T4" s="67"/>
      <c r="U4" s="67"/>
      <c r="V4" s="67"/>
      <c r="W4" s="68"/>
      <c r="X4" s="27" t="s">
        <v>19</v>
      </c>
      <c r="Z4" s="54" t="s">
        <v>18</v>
      </c>
      <c r="AA4" s="55"/>
      <c r="AB4" s="55"/>
      <c r="AC4" s="55"/>
      <c r="AD4" s="55"/>
      <c r="AE4" s="55"/>
      <c r="AF4" s="56"/>
      <c r="AH4" s="54" t="s">
        <v>18</v>
      </c>
      <c r="AI4" s="55"/>
      <c r="AJ4" s="55"/>
      <c r="AK4" s="55"/>
      <c r="AL4" s="55"/>
      <c r="AM4" s="55"/>
      <c r="AN4" s="56"/>
    </row>
    <row r="5" spans="1:40" ht="41.1" customHeight="1" x14ac:dyDescent="0.25">
      <c r="A5" s="46" t="s">
        <v>15</v>
      </c>
      <c r="B5" s="29"/>
      <c r="C5" s="9"/>
      <c r="D5" s="9"/>
      <c r="E5" s="9"/>
      <c r="F5" s="9"/>
      <c r="G5" s="10"/>
      <c r="H5" s="10"/>
      <c r="I5" s="8">
        <f t="shared" si="0"/>
        <v>0</v>
      </c>
      <c r="J5" s="2">
        <f>IF(B5&lt;&gt;0,VLOOKUP(B5,'2. Zemlja održavanja aktivnosti'!$A:$D,2,FALSE)*C5*G5,0)</f>
        <v>0</v>
      </c>
      <c r="K5" s="2">
        <f>IF(B5&lt;&gt;0,VLOOKUP(B5,'2. Zemlja održavanja aktivnosti'!$A:$D,3,FALSE)*D5*G5,0)</f>
        <v>0</v>
      </c>
      <c r="L5" s="2">
        <f>IF(B5&lt;&gt;0,VLOOKUP(B5,'2. Zemlja održavanja aktivnosti'!$A:$D,4,FALSE)*C5*G5,0)</f>
        <v>0</v>
      </c>
      <c r="M5" s="45">
        <f t="shared" si="1"/>
        <v>0</v>
      </c>
      <c r="N5" s="3">
        <f t="shared" si="2"/>
        <v>0</v>
      </c>
      <c r="O5" s="11"/>
      <c r="R5" s="84" t="s">
        <v>116</v>
      </c>
      <c r="S5" s="85"/>
      <c r="T5" s="85"/>
      <c r="U5" s="85"/>
      <c r="V5" s="85"/>
      <c r="W5" s="86"/>
      <c r="X5" s="19">
        <v>56</v>
      </c>
      <c r="Z5" s="71" t="s">
        <v>124</v>
      </c>
      <c r="AA5" s="72"/>
      <c r="AB5" s="72"/>
      <c r="AC5" s="72"/>
      <c r="AD5" s="72"/>
      <c r="AE5" s="72"/>
      <c r="AF5" s="73"/>
      <c r="AH5" s="74" t="s">
        <v>126</v>
      </c>
      <c r="AI5" s="75"/>
      <c r="AJ5" s="75"/>
      <c r="AK5" s="75"/>
      <c r="AL5" s="75"/>
      <c r="AM5" s="75"/>
      <c r="AN5" s="76"/>
    </row>
    <row r="6" spans="1:40" ht="44.45" customHeight="1" x14ac:dyDescent="0.25">
      <c r="A6" s="46" t="s">
        <v>16</v>
      </c>
      <c r="B6" s="29"/>
      <c r="C6" s="9"/>
      <c r="D6" s="9"/>
      <c r="E6" s="9"/>
      <c r="F6" s="9"/>
      <c r="G6" s="10"/>
      <c r="H6" s="10"/>
      <c r="I6" s="8">
        <f t="shared" si="0"/>
        <v>0</v>
      </c>
      <c r="J6" s="2">
        <f>IF(B6&lt;&gt;0,VLOOKUP(B6,'2. Zemlja održavanja aktivnosti'!$A:$D,2,FALSE)*C6*G6,0)</f>
        <v>0</v>
      </c>
      <c r="K6" s="2">
        <f>IF(B6&lt;&gt;0,VLOOKUP(B6,'2. Zemlja održavanja aktivnosti'!$A:$D,3,FALSE)*D6*G6,0)</f>
        <v>0</v>
      </c>
      <c r="L6" s="2">
        <f>IF(B6&lt;&gt;0,VLOOKUP(B6,'2. Zemlja održavanja aktivnosti'!$A:$D,4,FALSE)*C6*G6,0)</f>
        <v>0</v>
      </c>
      <c r="M6" s="45">
        <f t="shared" si="1"/>
        <v>0</v>
      </c>
      <c r="N6" s="3">
        <f t="shared" si="2"/>
        <v>0</v>
      </c>
      <c r="O6" s="11"/>
      <c r="R6" s="16" t="s">
        <v>117</v>
      </c>
      <c r="S6" s="17"/>
      <c r="T6" s="17"/>
      <c r="U6" s="17"/>
      <c r="V6" s="17"/>
      <c r="W6" s="18"/>
      <c r="X6" s="19">
        <v>285</v>
      </c>
      <c r="Z6" s="74" t="s">
        <v>125</v>
      </c>
      <c r="AA6" s="75"/>
      <c r="AB6" s="75"/>
      <c r="AC6" s="75"/>
      <c r="AD6" s="75"/>
      <c r="AE6" s="75"/>
      <c r="AF6" s="76"/>
    </row>
    <row r="7" spans="1:40" ht="42" customHeight="1" x14ac:dyDescent="0.25">
      <c r="A7" s="46" t="s">
        <v>25</v>
      </c>
      <c r="B7" s="29"/>
      <c r="C7" s="9"/>
      <c r="D7" s="9"/>
      <c r="E7" s="9"/>
      <c r="F7" s="9"/>
      <c r="G7" s="10"/>
      <c r="H7" s="10"/>
      <c r="I7" s="8">
        <f t="shared" si="0"/>
        <v>0</v>
      </c>
      <c r="J7" s="2">
        <f>IF(B7&lt;&gt;0,VLOOKUP(B7,'2. Zemlja održavanja aktivnosti'!$A:$D,2,FALSE)*C7*G7,0)</f>
        <v>0</v>
      </c>
      <c r="K7" s="2">
        <f>IF(B7&lt;&gt;0,VLOOKUP(B7,'2. Zemlja održavanja aktivnosti'!$A:$D,3,FALSE)*D7*G7,0)</f>
        <v>0</v>
      </c>
      <c r="L7" s="2">
        <f>IF(B7&lt;&gt;0,VLOOKUP(B7,'2. Zemlja održavanja aktivnosti'!$A:$D,4,FALSE)*C7*G7,0)</f>
        <v>0</v>
      </c>
      <c r="M7" s="45">
        <f t="shared" si="1"/>
        <v>0</v>
      </c>
      <c r="N7" s="3">
        <f t="shared" si="2"/>
        <v>0</v>
      </c>
      <c r="O7" s="21"/>
      <c r="R7" s="16" t="s">
        <v>118</v>
      </c>
      <c r="S7" s="17"/>
      <c r="T7" s="17"/>
      <c r="U7" s="17"/>
      <c r="V7" s="17"/>
      <c r="W7" s="18"/>
      <c r="X7" s="19">
        <v>417</v>
      </c>
      <c r="AH7" s="77" t="s">
        <v>96</v>
      </c>
      <c r="AI7" s="63"/>
      <c r="AJ7" s="63"/>
      <c r="AK7" s="63"/>
      <c r="AL7" s="63"/>
      <c r="AM7" s="63"/>
      <c r="AN7" s="63"/>
    </row>
    <row r="8" spans="1:40" ht="42" customHeight="1" x14ac:dyDescent="0.25">
      <c r="A8" s="46" t="s">
        <v>103</v>
      </c>
      <c r="B8" s="29"/>
      <c r="C8" s="9"/>
      <c r="D8" s="9"/>
      <c r="E8" s="9"/>
      <c r="F8" s="9"/>
      <c r="G8" s="10"/>
      <c r="H8" s="10"/>
      <c r="I8" s="8">
        <f t="shared" si="0"/>
        <v>0</v>
      </c>
      <c r="J8" s="2">
        <f>IF(B8&lt;&gt;0,VLOOKUP(B8,'2. Zemlja održavanja aktivnosti'!$A:$D,2,FALSE)*C8*G8,0)</f>
        <v>0</v>
      </c>
      <c r="K8" s="2">
        <f>IF(B8&lt;&gt;0,VLOOKUP(B8,'2. Zemlja održavanja aktivnosti'!$A:$D,3,FALSE)*D8*G8,0)</f>
        <v>0</v>
      </c>
      <c r="L8" s="2">
        <f>IF(B8&lt;&gt;0,VLOOKUP(B8,'2. Zemlja održavanja aktivnosti'!$A:$D,4,FALSE)*C8*G8,0)</f>
        <v>0</v>
      </c>
      <c r="M8" s="45">
        <f t="shared" si="1"/>
        <v>0</v>
      </c>
      <c r="N8" s="3">
        <f t="shared" si="2"/>
        <v>0</v>
      </c>
      <c r="O8" s="21"/>
      <c r="R8" s="16" t="s">
        <v>119</v>
      </c>
      <c r="S8" s="17"/>
      <c r="T8" s="17"/>
      <c r="U8" s="17"/>
      <c r="V8" s="17"/>
      <c r="W8" s="18"/>
      <c r="X8" s="19">
        <v>535</v>
      </c>
      <c r="AH8" s="54" t="s">
        <v>18</v>
      </c>
      <c r="AI8" s="55"/>
      <c r="AJ8" s="55"/>
      <c r="AK8" s="55"/>
      <c r="AL8" s="55"/>
      <c r="AM8" s="55"/>
      <c r="AN8" s="56"/>
    </row>
    <row r="9" spans="1:40" ht="42" customHeight="1" x14ac:dyDescent="0.25">
      <c r="A9" s="46" t="s">
        <v>104</v>
      </c>
      <c r="B9" s="29"/>
      <c r="C9" s="9"/>
      <c r="D9" s="9"/>
      <c r="E9" s="9"/>
      <c r="F9" s="9"/>
      <c r="G9" s="10"/>
      <c r="H9" s="10"/>
      <c r="I9" s="8">
        <f t="shared" si="0"/>
        <v>0</v>
      </c>
      <c r="J9" s="2">
        <f>IF(B9&lt;&gt;0,VLOOKUP(B9,'2. Zemlja održavanja aktivnosti'!$A:$D,2,FALSE)*C9*G9,0)</f>
        <v>0</v>
      </c>
      <c r="K9" s="2">
        <f>IF(B9&lt;&gt;0,VLOOKUP(B9,'2. Zemlja održavanja aktivnosti'!$A:$D,3,FALSE)*D9*G9,0)</f>
        <v>0</v>
      </c>
      <c r="L9" s="2">
        <f>IF(B9&lt;&gt;0,VLOOKUP(B9,'2. Zemlja održavanja aktivnosti'!$A:$D,4,FALSE)*C9*G9,0)</f>
        <v>0</v>
      </c>
      <c r="M9" s="45">
        <f t="shared" si="1"/>
        <v>0</v>
      </c>
      <c r="N9" s="3">
        <f t="shared" si="2"/>
        <v>0</v>
      </c>
      <c r="O9" s="21"/>
      <c r="R9" s="16" t="s">
        <v>120</v>
      </c>
      <c r="S9" s="17"/>
      <c r="T9" s="17"/>
      <c r="U9" s="17"/>
      <c r="V9" s="17"/>
      <c r="W9" s="18"/>
      <c r="X9" s="19">
        <v>785</v>
      </c>
      <c r="Z9" s="63" t="s">
        <v>93</v>
      </c>
      <c r="AA9" s="63"/>
      <c r="AB9" s="63"/>
      <c r="AC9" s="63"/>
      <c r="AD9" s="63"/>
      <c r="AE9" s="63"/>
      <c r="AF9" s="63"/>
      <c r="AH9" s="57" t="s">
        <v>100</v>
      </c>
      <c r="AI9" s="58"/>
      <c r="AJ9" s="58"/>
      <c r="AK9" s="58"/>
      <c r="AL9" s="58"/>
      <c r="AM9" s="58"/>
      <c r="AN9" s="59"/>
    </row>
    <row r="10" spans="1:40" ht="42" customHeight="1" x14ac:dyDescent="0.25">
      <c r="A10" s="46" t="s">
        <v>105</v>
      </c>
      <c r="B10" s="29"/>
      <c r="C10" s="9"/>
      <c r="D10" s="9"/>
      <c r="E10" s="9"/>
      <c r="F10" s="9"/>
      <c r="G10" s="10"/>
      <c r="H10" s="10"/>
      <c r="I10" s="8">
        <f t="shared" si="0"/>
        <v>0</v>
      </c>
      <c r="J10" s="2">
        <f>IF(B10&lt;&gt;0,VLOOKUP(B10,'2. Zemlja održavanja aktivnosti'!$A:$D,2,FALSE)*C10*G10,0)</f>
        <v>0</v>
      </c>
      <c r="K10" s="2">
        <f>IF(B10&lt;&gt;0,VLOOKUP(B10,'2. Zemlja održavanja aktivnosti'!$A:$D,3,FALSE)*D10*G10,0)</f>
        <v>0</v>
      </c>
      <c r="L10" s="2">
        <f>IF(B10&lt;&gt;0,VLOOKUP(B10,'2. Zemlja održavanja aktivnosti'!$A:$D,4,FALSE)*C10*G10,0)</f>
        <v>0</v>
      </c>
      <c r="M10" s="45">
        <f t="shared" si="1"/>
        <v>0</v>
      </c>
      <c r="N10" s="3">
        <f t="shared" si="2"/>
        <v>0</v>
      </c>
      <c r="O10" s="21"/>
      <c r="R10" s="16" t="s">
        <v>121</v>
      </c>
      <c r="S10" s="17"/>
      <c r="T10" s="17"/>
      <c r="U10" s="17"/>
      <c r="V10" s="17"/>
      <c r="W10" s="18"/>
      <c r="X10" s="19">
        <v>1188</v>
      </c>
      <c r="Z10" s="63"/>
      <c r="AA10" s="63"/>
      <c r="AB10" s="63"/>
      <c r="AC10" s="63"/>
      <c r="AD10" s="63"/>
      <c r="AE10" s="63"/>
      <c r="AF10" s="63"/>
      <c r="AH10" s="60"/>
      <c r="AI10" s="61"/>
      <c r="AJ10" s="61"/>
      <c r="AK10" s="61"/>
      <c r="AL10" s="61"/>
      <c r="AM10" s="61"/>
      <c r="AN10" s="62"/>
    </row>
    <row r="11" spans="1:40" ht="42" customHeight="1" x14ac:dyDescent="0.25">
      <c r="A11" s="46" t="s">
        <v>106</v>
      </c>
      <c r="B11" s="29"/>
      <c r="C11" s="9"/>
      <c r="D11" s="9"/>
      <c r="E11" s="9"/>
      <c r="F11" s="9"/>
      <c r="G11" s="10"/>
      <c r="H11" s="10"/>
      <c r="I11" s="8">
        <f t="shared" si="0"/>
        <v>0</v>
      </c>
      <c r="J11" s="2">
        <f>IF(B11&lt;&gt;0,VLOOKUP(B11,'2. Zemlja održavanja aktivnosti'!$A:$D,2,FALSE)*C11*G11,0)</f>
        <v>0</v>
      </c>
      <c r="K11" s="2">
        <f>IF(B11&lt;&gt;0,VLOOKUP(B11,'2. Zemlja održavanja aktivnosti'!$A:$D,3,FALSE)*D11*G11,0)</f>
        <v>0</v>
      </c>
      <c r="L11" s="2">
        <f>IF(B11&lt;&gt;0,VLOOKUP(B11,'2. Zemlja održavanja aktivnosti'!$A:$D,4,FALSE)*C11*G11,0)</f>
        <v>0</v>
      </c>
      <c r="M11" s="45">
        <f t="shared" si="1"/>
        <v>0</v>
      </c>
      <c r="N11" s="3">
        <f t="shared" si="2"/>
        <v>0</v>
      </c>
      <c r="O11" s="21"/>
      <c r="R11" s="16" t="s">
        <v>122</v>
      </c>
      <c r="S11" s="17"/>
      <c r="T11" s="17"/>
      <c r="U11" s="17"/>
      <c r="V11" s="17"/>
      <c r="W11" s="18"/>
      <c r="X11" s="19">
        <v>1735</v>
      </c>
      <c r="Z11" s="69"/>
      <c r="AA11" s="69"/>
      <c r="AB11" s="69"/>
      <c r="AC11" s="69"/>
      <c r="AD11" s="69"/>
      <c r="AE11" s="69"/>
      <c r="AF11" s="69"/>
    </row>
    <row r="12" spans="1:40" ht="42" customHeight="1" x14ac:dyDescent="0.25">
      <c r="A12" s="46" t="s">
        <v>107</v>
      </c>
      <c r="B12" s="29"/>
      <c r="C12" s="9"/>
      <c r="D12" s="9"/>
      <c r="E12" s="9"/>
      <c r="F12" s="9"/>
      <c r="G12" s="10"/>
      <c r="H12" s="10"/>
      <c r="I12" s="8">
        <f t="shared" si="0"/>
        <v>0</v>
      </c>
      <c r="J12" s="2">
        <f>IF(B12&lt;&gt;0,VLOOKUP(B12,'2. Zemlja održavanja aktivnosti'!$A:$D,2,FALSE)*C12*G12,0)</f>
        <v>0</v>
      </c>
      <c r="K12" s="2">
        <f>IF(B12&lt;&gt;0,VLOOKUP(B12,'2. Zemlja održavanja aktivnosti'!$A:$D,3,FALSE)*D12*G12,0)</f>
        <v>0</v>
      </c>
      <c r="L12" s="2">
        <f>IF(B12&lt;&gt;0,VLOOKUP(B12,'2. Zemlja održavanja aktivnosti'!$A:$D,4,FALSE)*C12*G12,0)</f>
        <v>0</v>
      </c>
      <c r="M12" s="45">
        <f t="shared" si="1"/>
        <v>0</v>
      </c>
      <c r="N12" s="3">
        <f t="shared" si="2"/>
        <v>0</v>
      </c>
      <c r="O12" s="21"/>
      <c r="R12" s="90" t="s">
        <v>128</v>
      </c>
      <c r="S12" s="91"/>
      <c r="T12" s="91"/>
      <c r="U12" s="91"/>
      <c r="V12" s="91"/>
      <c r="W12" s="91"/>
      <c r="X12" s="92"/>
      <c r="Z12" s="66" t="s">
        <v>18</v>
      </c>
      <c r="AA12" s="67"/>
      <c r="AB12" s="67"/>
      <c r="AC12" s="67"/>
      <c r="AD12" s="67"/>
      <c r="AE12" s="67"/>
      <c r="AF12" s="83"/>
    </row>
    <row r="13" spans="1:40" ht="46.5" customHeight="1" x14ac:dyDescent="0.25">
      <c r="A13" s="46" t="s">
        <v>0</v>
      </c>
      <c r="B13" s="29"/>
      <c r="C13" s="9"/>
      <c r="D13" s="9"/>
      <c r="E13" s="9"/>
      <c r="F13" s="9"/>
      <c r="G13" s="10"/>
      <c r="H13" s="10"/>
      <c r="I13" s="8">
        <f>C13*125</f>
        <v>0</v>
      </c>
      <c r="J13" s="2">
        <f>IF(B13&lt;&gt;0,VLOOKUP(B13,'2. Zemlja održavanja aktivnosti'!$A:$D,2,FALSE)*C13*G13,0)</f>
        <v>0</v>
      </c>
      <c r="K13" s="2">
        <f>IF(B13&lt;&gt;0,VLOOKUP(B13,'2. Zemlja održavanja aktivnosti'!$A:$D,3,FALSE)*D13*G13,0)</f>
        <v>0</v>
      </c>
      <c r="L13" s="2">
        <f>IF(B13&lt;&gt;0,VLOOKUP(B13,'2. Zemlja održavanja aktivnosti'!$A:$D,4,FALSE)*C13*G13,0)</f>
        <v>0</v>
      </c>
      <c r="M13" s="42"/>
      <c r="N13" s="3">
        <f t="shared" si="2"/>
        <v>0</v>
      </c>
      <c r="O13" s="11"/>
      <c r="R13" s="100"/>
      <c r="S13" s="101"/>
      <c r="T13" s="101"/>
      <c r="U13" s="101"/>
      <c r="V13" s="101"/>
      <c r="W13" s="101"/>
      <c r="X13" s="102"/>
      <c r="Z13" s="78" t="s">
        <v>37</v>
      </c>
      <c r="AA13" s="79"/>
      <c r="AB13" s="79"/>
      <c r="AC13" s="79"/>
      <c r="AD13" s="80"/>
      <c r="AE13" s="81">
        <v>40</v>
      </c>
      <c r="AF13" s="82"/>
    </row>
    <row r="14" spans="1:40" ht="42.95" customHeight="1" x14ac:dyDescent="0.25">
      <c r="A14" s="46" t="s">
        <v>1</v>
      </c>
      <c r="B14" s="29"/>
      <c r="C14" s="9"/>
      <c r="D14" s="9"/>
      <c r="E14" s="9"/>
      <c r="F14" s="9"/>
      <c r="G14" s="10"/>
      <c r="H14" s="10"/>
      <c r="I14" s="8">
        <f t="shared" ref="I14:I22" si="3">C14*125</f>
        <v>0</v>
      </c>
      <c r="J14" s="2">
        <f>IF(B14&lt;&gt;0,VLOOKUP(B14,'2. Zemlja održavanja aktivnosti'!$A:$D,2,FALSE)*C14*G14,0)</f>
        <v>0</v>
      </c>
      <c r="K14" s="2">
        <f>IF(B14&lt;&gt;0,VLOOKUP(B14,'2. Zemlja održavanja aktivnosti'!$A:$D,3,FALSE)*D14*G14,0)</f>
        <v>0</v>
      </c>
      <c r="L14" s="2">
        <f>IF(B14&lt;&gt;0,VLOOKUP(B14,'2. Zemlja održavanja aktivnosti'!$A:$D,4,FALSE)*C14*G14,0)</f>
        <v>0</v>
      </c>
      <c r="M14" s="43"/>
      <c r="N14" s="3">
        <f t="shared" si="2"/>
        <v>0</v>
      </c>
      <c r="O14" s="11"/>
      <c r="R14" s="93" t="s">
        <v>123</v>
      </c>
      <c r="S14" s="94"/>
      <c r="T14" s="94"/>
      <c r="U14" s="94"/>
      <c r="V14" s="94"/>
      <c r="W14" s="94"/>
      <c r="X14" s="95"/>
      <c r="Z14" s="51" t="s">
        <v>98</v>
      </c>
      <c r="AA14" s="51"/>
      <c r="AB14" s="51"/>
      <c r="AC14" s="51"/>
      <c r="AD14" s="51"/>
      <c r="AE14" s="50" t="s">
        <v>114</v>
      </c>
      <c r="AF14" s="50"/>
    </row>
    <row r="15" spans="1:40" ht="47.45" customHeight="1" x14ac:dyDescent="0.25">
      <c r="A15" s="46" t="s">
        <v>13</v>
      </c>
      <c r="B15" s="29"/>
      <c r="C15" s="9"/>
      <c r="D15" s="9"/>
      <c r="E15" s="9"/>
      <c r="F15" s="9"/>
      <c r="G15" s="10"/>
      <c r="H15" s="10"/>
      <c r="I15" s="8">
        <f t="shared" si="3"/>
        <v>0</v>
      </c>
      <c r="J15" s="2">
        <f>IF(B15&lt;&gt;0,VLOOKUP(B15,'2. Zemlja održavanja aktivnosti'!$A:$D,2,FALSE)*C15*G15,0)</f>
        <v>0</v>
      </c>
      <c r="K15" s="2">
        <f>IF(B15&lt;&gt;0,VLOOKUP(B15,'2. Zemlja održavanja aktivnosti'!$A:$D,3,FALSE)*D15*G15,0)</f>
        <v>0</v>
      </c>
      <c r="L15" s="2">
        <f>IF(B15&lt;&gt;0,VLOOKUP(B15,'2. Zemlja održavanja aktivnosti'!$A:$D,4,FALSE)*C15*G15,0)</f>
        <v>0</v>
      </c>
      <c r="M15" s="43"/>
      <c r="N15" s="3">
        <f t="shared" si="2"/>
        <v>0</v>
      </c>
      <c r="O15" s="11"/>
      <c r="Z15" s="63" t="s">
        <v>94</v>
      </c>
      <c r="AA15" s="63"/>
      <c r="AB15" s="63"/>
      <c r="AC15" s="63"/>
      <c r="AD15" s="63"/>
      <c r="AE15" s="63"/>
      <c r="AF15" s="63"/>
    </row>
    <row r="16" spans="1:40" ht="47.45" customHeight="1" x14ac:dyDescent="0.25">
      <c r="A16" s="46" t="s">
        <v>14</v>
      </c>
      <c r="B16" s="29"/>
      <c r="C16" s="9"/>
      <c r="D16" s="9"/>
      <c r="E16" s="9"/>
      <c r="F16" s="9"/>
      <c r="G16" s="10"/>
      <c r="H16" s="10"/>
      <c r="I16" s="8">
        <f t="shared" si="3"/>
        <v>0</v>
      </c>
      <c r="J16" s="2">
        <f>IF(B16&lt;&gt;0,VLOOKUP(B16,'2. Zemlja održavanja aktivnosti'!$A:$D,2,FALSE)*C16*G16,0)</f>
        <v>0</v>
      </c>
      <c r="K16" s="2">
        <f>IF(B16&lt;&gt;0,VLOOKUP(B16,'2. Zemlja održavanja aktivnosti'!$A:$D,3,FALSE)*D16*G16,0)</f>
        <v>0</v>
      </c>
      <c r="L16" s="2">
        <f>IF(B16&lt;&gt;0,VLOOKUP(B16,'2. Zemlja održavanja aktivnosti'!$A:$D,4,FALSE)*C16*G16,0)</f>
        <v>0</v>
      </c>
      <c r="M16" s="43"/>
      <c r="N16" s="3">
        <f t="shared" si="2"/>
        <v>0</v>
      </c>
      <c r="O16" s="11"/>
      <c r="R16" s="63" t="s">
        <v>91</v>
      </c>
      <c r="S16" s="65"/>
      <c r="T16" s="65"/>
      <c r="U16" s="65"/>
      <c r="V16" s="65"/>
      <c r="W16" s="65"/>
      <c r="X16" s="65"/>
      <c r="Z16" s="69"/>
      <c r="AA16" s="69"/>
      <c r="AB16" s="69"/>
      <c r="AC16" s="69"/>
      <c r="AD16" s="69"/>
      <c r="AE16" s="69"/>
      <c r="AF16" s="69"/>
    </row>
    <row r="17" spans="1:41" ht="47.1" customHeight="1" x14ac:dyDescent="0.25">
      <c r="A17" s="46" t="s">
        <v>26</v>
      </c>
      <c r="B17" s="29"/>
      <c r="C17" s="9"/>
      <c r="D17" s="9"/>
      <c r="E17" s="9"/>
      <c r="F17" s="9"/>
      <c r="G17" s="10"/>
      <c r="H17" s="10"/>
      <c r="I17" s="8">
        <f t="shared" si="3"/>
        <v>0</v>
      </c>
      <c r="J17" s="2">
        <f>IF(B17&lt;&gt;0,VLOOKUP(B17,'2. Zemlja održavanja aktivnosti'!$A:$D,2,FALSE)*C17*G17,0)</f>
        <v>0</v>
      </c>
      <c r="K17" s="2">
        <f>IF(B17&lt;&gt;0,VLOOKUP(B17,'2. Zemlja održavanja aktivnosti'!$A:$D,3,FALSE)*D17*G17,0)</f>
        <v>0</v>
      </c>
      <c r="L17" s="2">
        <f>IF(B17&lt;&gt;0,VLOOKUP(B17,'2. Zemlja održavanja aktivnosti'!$A:$D,4,FALSE)*C17*G17,0)</f>
        <v>0</v>
      </c>
      <c r="M17" s="43"/>
      <c r="N17" s="3">
        <f t="shared" si="2"/>
        <v>0</v>
      </c>
      <c r="O17" s="11"/>
      <c r="R17" s="96" t="s">
        <v>18</v>
      </c>
      <c r="S17" s="96"/>
      <c r="T17" s="96"/>
      <c r="U17" s="96"/>
      <c r="V17" s="96"/>
      <c r="W17" s="96"/>
      <c r="X17" s="96"/>
      <c r="Z17" s="49" t="s">
        <v>18</v>
      </c>
      <c r="AA17" s="49"/>
      <c r="AB17" s="49"/>
      <c r="AC17" s="49"/>
      <c r="AD17" s="49"/>
      <c r="AE17" s="49"/>
      <c r="AF17" s="49"/>
    </row>
    <row r="18" spans="1:41" ht="47.1" customHeight="1" x14ac:dyDescent="0.25">
      <c r="A18" s="46" t="s">
        <v>108</v>
      </c>
      <c r="B18" s="29"/>
      <c r="C18" s="9"/>
      <c r="D18" s="9"/>
      <c r="E18" s="9"/>
      <c r="F18" s="9"/>
      <c r="G18" s="10"/>
      <c r="H18" s="10"/>
      <c r="I18" s="8">
        <f t="shared" si="3"/>
        <v>0</v>
      </c>
      <c r="J18" s="2">
        <f>IF(B18&lt;&gt;0,VLOOKUP(B18,'2. Zemlja održavanja aktivnosti'!$A:$D,2,FALSE)*C18*G18,0)</f>
        <v>0</v>
      </c>
      <c r="K18" s="2">
        <f>IF(B18&lt;&gt;0,VLOOKUP(B18,'2. Zemlja održavanja aktivnosti'!$A:$D,3,FALSE)*D18*G18,0)</f>
        <v>0</v>
      </c>
      <c r="L18" s="2">
        <f>IF(B18&lt;&gt;0,VLOOKUP(B18,'2. Zemlja održavanja aktivnosti'!$A:$D,4,FALSE)*C18*G18,0)</f>
        <v>0</v>
      </c>
      <c r="M18" s="6"/>
      <c r="N18" s="3">
        <f t="shared" si="2"/>
        <v>0</v>
      </c>
      <c r="O18" s="11"/>
      <c r="R18" s="84" t="s">
        <v>22</v>
      </c>
      <c r="S18" s="85"/>
      <c r="T18" s="85"/>
      <c r="U18" s="85"/>
      <c r="V18" s="85"/>
      <c r="W18" s="85"/>
      <c r="X18" s="86"/>
      <c r="Z18" s="78" t="s">
        <v>37</v>
      </c>
      <c r="AA18" s="79"/>
      <c r="AB18" s="79"/>
      <c r="AC18" s="79"/>
      <c r="AD18" s="80"/>
      <c r="AE18" s="52">
        <v>13</v>
      </c>
      <c r="AF18" s="53"/>
    </row>
    <row r="19" spans="1:41" ht="47.1" customHeight="1" x14ac:dyDescent="0.25">
      <c r="A19" s="46" t="s">
        <v>109</v>
      </c>
      <c r="B19" s="29"/>
      <c r="C19" s="9"/>
      <c r="D19" s="9"/>
      <c r="E19" s="9"/>
      <c r="F19" s="9"/>
      <c r="G19" s="10"/>
      <c r="H19" s="10"/>
      <c r="I19" s="8">
        <f t="shared" si="3"/>
        <v>0</v>
      </c>
      <c r="J19" s="2">
        <f>IF(B19&lt;&gt;0,VLOOKUP(B19,'2. Zemlja održavanja aktivnosti'!$A:$D,2,FALSE)*C19*G19,0)</f>
        <v>0</v>
      </c>
      <c r="K19" s="2">
        <f>IF(B19&lt;&gt;0,VLOOKUP(B19,'2. Zemlja održavanja aktivnosti'!$A:$D,3,FALSE)*D19*G19,0)</f>
        <v>0</v>
      </c>
      <c r="L19" s="2">
        <f>IF(B19&lt;&gt;0,VLOOKUP(B19,'2. Zemlja održavanja aktivnosti'!$A:$D,4,FALSE)*C19*G19,0)</f>
        <v>0</v>
      </c>
      <c r="M19" s="6"/>
      <c r="N19" s="3">
        <f t="shared" si="2"/>
        <v>0</v>
      </c>
      <c r="O19" s="11"/>
      <c r="R19" s="97" t="s">
        <v>32</v>
      </c>
      <c r="S19" s="97"/>
      <c r="T19" s="97"/>
      <c r="U19" s="97"/>
      <c r="V19" s="97"/>
      <c r="W19" s="97"/>
      <c r="X19" s="97"/>
      <c r="Z19" s="51" t="s">
        <v>98</v>
      </c>
      <c r="AA19" s="51"/>
      <c r="AB19" s="51"/>
      <c r="AC19" s="51"/>
      <c r="AD19" s="51"/>
      <c r="AE19" s="50" t="s">
        <v>114</v>
      </c>
      <c r="AF19" s="50"/>
    </row>
    <row r="20" spans="1:41" ht="47.1" customHeight="1" x14ac:dyDescent="0.25">
      <c r="A20" s="46" t="s">
        <v>110</v>
      </c>
      <c r="B20" s="29"/>
      <c r="C20" s="9"/>
      <c r="D20" s="9"/>
      <c r="E20" s="9"/>
      <c r="F20" s="9"/>
      <c r="G20" s="10"/>
      <c r="H20" s="10"/>
      <c r="I20" s="8">
        <f t="shared" si="3"/>
        <v>0</v>
      </c>
      <c r="J20" s="2">
        <f>IF(B20&lt;&gt;0,VLOOKUP(B20,'2. Zemlja održavanja aktivnosti'!$A:$D,2,FALSE)*C20*G20,0)</f>
        <v>0</v>
      </c>
      <c r="K20" s="2">
        <f>IF(B20&lt;&gt;0,VLOOKUP(B20,'2. Zemlja održavanja aktivnosti'!$A:$D,3,FALSE)*D20*G20,0)</f>
        <v>0</v>
      </c>
      <c r="L20" s="2">
        <f>IF(B20&lt;&gt;0,VLOOKUP(B20,'2. Zemlja održavanja aktivnosti'!$A:$D,4,FALSE)*C20*G20,0)</f>
        <v>0</v>
      </c>
      <c r="M20" s="6"/>
      <c r="N20" s="3">
        <f t="shared" si="2"/>
        <v>0</v>
      </c>
      <c r="O20" s="11"/>
      <c r="R20" s="98"/>
      <c r="S20" s="98"/>
      <c r="T20" s="98"/>
      <c r="U20" s="98"/>
      <c r="V20" s="98"/>
      <c r="W20" s="98"/>
      <c r="X20" s="98"/>
      <c r="Z20" s="63" t="s">
        <v>99</v>
      </c>
      <c r="AA20" s="63"/>
      <c r="AB20" s="63"/>
      <c r="AC20" s="63"/>
      <c r="AD20" s="63"/>
      <c r="AE20" s="63"/>
      <c r="AF20" s="63"/>
    </row>
    <row r="21" spans="1:41" ht="47.1" customHeight="1" x14ac:dyDescent="0.25">
      <c r="A21" s="46" t="s">
        <v>111</v>
      </c>
      <c r="B21" s="29"/>
      <c r="C21" s="9"/>
      <c r="D21" s="9"/>
      <c r="E21" s="9"/>
      <c r="F21" s="9"/>
      <c r="G21" s="10"/>
      <c r="H21" s="10"/>
      <c r="I21" s="8">
        <f t="shared" si="3"/>
        <v>0</v>
      </c>
      <c r="J21" s="2">
        <f>IF(B21&lt;&gt;0,VLOOKUP(B21,'2. Zemlja održavanja aktivnosti'!$A:$D,2,FALSE)*C21*G21,0)</f>
        <v>0</v>
      </c>
      <c r="K21" s="2">
        <f>IF(B21&lt;&gt;0,VLOOKUP(B21,'2. Zemlja održavanja aktivnosti'!$A:$D,3,FALSE)*D21*G21,0)</f>
        <v>0</v>
      </c>
      <c r="L21" s="2">
        <f>IF(B21&lt;&gt;0,VLOOKUP(B21,'2. Zemlja održavanja aktivnosti'!$A:$D,4,FALSE)*C21*G21,0)</f>
        <v>0</v>
      </c>
      <c r="M21" s="6"/>
      <c r="N21" s="3">
        <f t="shared" si="2"/>
        <v>0</v>
      </c>
      <c r="O21" s="11"/>
      <c r="Z21" s="69"/>
      <c r="AA21" s="69"/>
      <c r="AB21" s="69"/>
      <c r="AC21" s="69"/>
      <c r="AD21" s="69"/>
      <c r="AE21" s="69"/>
      <c r="AF21" s="69"/>
    </row>
    <row r="22" spans="1:41" ht="47.1" customHeight="1" x14ac:dyDescent="0.25">
      <c r="A22" s="46" t="s">
        <v>112</v>
      </c>
      <c r="B22" s="29"/>
      <c r="C22" s="9"/>
      <c r="D22" s="9"/>
      <c r="E22" s="9"/>
      <c r="F22" s="9"/>
      <c r="G22" s="10"/>
      <c r="H22" s="10"/>
      <c r="I22" s="8">
        <f t="shared" si="3"/>
        <v>0</v>
      </c>
      <c r="J22" s="2">
        <f>IF(B22&lt;&gt;0,VLOOKUP(B22,'2. Zemlja održavanja aktivnosti'!$A:$D,2,FALSE)*C22*G22,0)</f>
        <v>0</v>
      </c>
      <c r="K22" s="2">
        <f>IF(B22&lt;&gt;0,VLOOKUP(B22,'2. Zemlja održavanja aktivnosti'!$A:$D,3,FALSE)*D22*G22,0)</f>
        <v>0</v>
      </c>
      <c r="L22" s="2">
        <f>IF(B22&lt;&gt;0,VLOOKUP(B22,'2. Zemlja održavanja aktivnosti'!$A:$D,4,FALSE)*C22*G22,0)</f>
        <v>0</v>
      </c>
      <c r="M22" s="6"/>
      <c r="N22" s="3">
        <f t="shared" si="2"/>
        <v>0</v>
      </c>
      <c r="O22" s="11"/>
      <c r="Z22" s="49" t="s">
        <v>18</v>
      </c>
      <c r="AA22" s="49"/>
      <c r="AB22" s="49"/>
      <c r="AC22" s="49"/>
      <c r="AD22" s="49"/>
      <c r="AE22" s="49"/>
      <c r="AF22" s="49"/>
    </row>
    <row r="23" spans="1:41" ht="35.1" customHeight="1" x14ac:dyDescent="0.25">
      <c r="A23" s="20" t="s">
        <v>3</v>
      </c>
      <c r="B23" s="20"/>
      <c r="C23" s="4"/>
      <c r="D23" s="4"/>
      <c r="E23" s="4"/>
      <c r="F23" s="4"/>
      <c r="G23" s="4"/>
      <c r="H23" s="5">
        <f>SUM(H3:H22)</f>
        <v>0</v>
      </c>
      <c r="I23" s="5">
        <f>MIN(4500,SUM(I3:I22))</f>
        <v>0</v>
      </c>
      <c r="J23" s="5">
        <f>SUM(J3:J22)</f>
        <v>0</v>
      </c>
      <c r="K23" s="5">
        <f>SUM(K3:K22)</f>
        <v>0</v>
      </c>
      <c r="L23" s="5">
        <f>SUM(L3:L22)</f>
        <v>0</v>
      </c>
      <c r="M23" s="5">
        <f>SUM(M3:M12)</f>
        <v>0</v>
      </c>
      <c r="N23" s="5">
        <f>SUM(N3:N22)</f>
        <v>0</v>
      </c>
      <c r="O23" s="24">
        <f>SUM(O3:O22)</f>
        <v>0</v>
      </c>
      <c r="P23" s="14" t="s">
        <v>20</v>
      </c>
      <c r="Z23" s="51" t="s">
        <v>98</v>
      </c>
      <c r="AA23" s="51"/>
      <c r="AB23" s="51"/>
      <c r="AC23" s="51"/>
      <c r="AD23" s="51"/>
      <c r="AE23" s="50" t="s">
        <v>114</v>
      </c>
      <c r="AF23" s="50"/>
      <c r="AK23" s="99"/>
      <c r="AL23" s="99"/>
      <c r="AM23" s="99"/>
      <c r="AN23" s="99"/>
      <c r="AO23" s="99"/>
    </row>
    <row r="24" spans="1:41" ht="34.5" customHeight="1" x14ac:dyDescent="0.25">
      <c r="O24" s="25">
        <f>SUM(H23:N23)</f>
        <v>0</v>
      </c>
      <c r="P24" s="14" t="s">
        <v>21</v>
      </c>
    </row>
    <row r="25" spans="1:41" ht="67.5" customHeight="1" thickBot="1" x14ac:dyDescent="0.3">
      <c r="O25" s="23">
        <f>O23+O24</f>
        <v>0</v>
      </c>
      <c r="P25" s="22" t="s">
        <v>28</v>
      </c>
    </row>
    <row r="26" spans="1:41" ht="53.45" customHeight="1" thickBot="1" x14ac:dyDescent="0.3">
      <c r="O26" s="48"/>
      <c r="P26" s="15" t="s">
        <v>23</v>
      </c>
    </row>
    <row r="27" spans="1:41" ht="28.5" customHeight="1" thickBot="1" x14ac:dyDescent="0.35">
      <c r="O27" s="47">
        <f>O26-O25</f>
        <v>0</v>
      </c>
      <c r="P27" s="13" t="s">
        <v>27</v>
      </c>
    </row>
    <row r="28" spans="1:41" ht="14.45" customHeight="1" x14ac:dyDescent="0.25">
      <c r="A28" s="87" t="s">
        <v>17</v>
      </c>
      <c r="B28" s="87"/>
      <c r="C28" s="87"/>
      <c r="D28" s="87"/>
      <c r="E28" s="88"/>
      <c r="F28" s="40"/>
    </row>
    <row r="29" spans="1:41" ht="14.45" customHeight="1" x14ac:dyDescent="0.25">
      <c r="A29" s="41" t="s">
        <v>89</v>
      </c>
      <c r="B29" s="41"/>
      <c r="C29" s="41"/>
      <c r="D29" s="41"/>
      <c r="E29" s="41"/>
      <c r="F29" s="7"/>
      <c r="G29" s="7"/>
      <c r="H29" s="7"/>
      <c r="I29" s="7"/>
    </row>
    <row r="30" spans="1:41" ht="22.5" customHeight="1" x14ac:dyDescent="0.25">
      <c r="A30" s="89" t="s">
        <v>127</v>
      </c>
      <c r="B30" s="89"/>
      <c r="C30" s="89"/>
      <c r="D30" s="89"/>
      <c r="E30" s="89"/>
      <c r="F30" s="26"/>
      <c r="G30" s="26"/>
    </row>
    <row r="31" spans="1:41" ht="57" customHeight="1" x14ac:dyDescent="0.25">
      <c r="A31" s="12"/>
      <c r="B31" s="12"/>
      <c r="C31" s="12"/>
      <c r="D31" s="12"/>
      <c r="E31" s="12"/>
      <c r="F31" s="7"/>
    </row>
    <row r="34" ht="15.6" customHeight="1" x14ac:dyDescent="0.25"/>
    <row r="35" ht="14.45" customHeight="1" x14ac:dyDescent="0.25"/>
  </sheetData>
  <mergeCells count="40">
    <mergeCell ref="AK23:AO23"/>
    <mergeCell ref="AE23:AF23"/>
    <mergeCell ref="R14:X14"/>
    <mergeCell ref="R12:X13"/>
    <mergeCell ref="A28:E28"/>
    <mergeCell ref="A30:E30"/>
    <mergeCell ref="Z20:AF21"/>
    <mergeCell ref="Z17:AF17"/>
    <mergeCell ref="Z15:AF16"/>
    <mergeCell ref="Z18:AD18"/>
    <mergeCell ref="AE18:AF18"/>
    <mergeCell ref="R16:X16"/>
    <mergeCell ref="R17:X17"/>
    <mergeCell ref="R18:X18"/>
    <mergeCell ref="R19:X20"/>
    <mergeCell ref="Z23:AD23"/>
    <mergeCell ref="AH7:AN7"/>
    <mergeCell ref="Z13:AD13"/>
    <mergeCell ref="AE13:AF13"/>
    <mergeCell ref="Z12:AF12"/>
    <mergeCell ref="R5:W5"/>
    <mergeCell ref="Z14:AD14"/>
    <mergeCell ref="R1:AN1"/>
    <mergeCell ref="Z3:AF3"/>
    <mergeCell ref="Z5:AF5"/>
    <mergeCell ref="Z6:AF6"/>
    <mergeCell ref="Z4:AF4"/>
    <mergeCell ref="AH5:AN5"/>
    <mergeCell ref="AH3:AN3"/>
    <mergeCell ref="AH4:AN4"/>
    <mergeCell ref="R2:AN2"/>
    <mergeCell ref="R3:X3"/>
    <mergeCell ref="R4:W4"/>
    <mergeCell ref="Z22:AF22"/>
    <mergeCell ref="AE19:AF19"/>
    <mergeCell ref="Z19:AD19"/>
    <mergeCell ref="AH8:AN8"/>
    <mergeCell ref="AH9:AN10"/>
    <mergeCell ref="Z9:AF11"/>
    <mergeCell ref="AE14:AF14"/>
  </mergeCells>
  <phoneticPr fontId="4" type="noConversion"/>
  <conditionalFormatting sqref="O27">
    <cfRule type="cellIs" dxfId="3" priority="1" operator="lessThan">
      <formula>0</formula>
    </cfRule>
    <cfRule type="cellIs" dxfId="2" priority="2" operator="lessThan">
      <formula>-5000</formula>
    </cfRule>
    <cfRule type="cellIs" dxfId="1" priority="3" operator="lessThan">
      <formula>0</formula>
    </cfRule>
    <cfRule type="cellIs" dxfId="0" priority="4" operator="greaterThan">
      <formula>$O$26</formula>
    </cfRule>
  </conditionalFormatting>
  <dataValidations xWindow="371" yWindow="587" count="11">
    <dataValidation type="whole" allowBlank="1" showErrorMessage="1" error="Trajanje individualnih volonterskih aktivnosti je od 2 do 12 mjeseci._x000a_Mladi s manje mogućnosti mogu provoditi kratkoročne aktivnosti od najmanje 2 tjedna. Unijeti broj dana trajanja aktivnosti + dane putovanja." promptTitle="Upozorenje" prompt="Unijeti trajanje aktivnosti, uključujući dane putovanja._x000a__x000a_" sqref="G3:G12" xr:uid="{D62593BC-9072-43C7-A496-00DC396D3C1A}">
      <formula1>14</formula1>
      <formula2>369</formula2>
    </dataValidation>
    <dataValidation type="whole" allowBlank="1" showErrorMessage="1" error="Trajanje aktivnosti volonterskih timova je između 2 tjedna i 2 mjeseca (59 dana), ne uključujući dane putovanja. Unijeti broj dana trajanja aktivnosti + dane putovanja." promptTitle="Upozorenje" prompt="Unijeti trajanje aktivnosti, uključujući dane putovanja._x000a__x000a_" sqref="G13:G22" xr:uid="{86DB19A0-6313-4C4A-AF60-5167FD8C07B2}">
      <formula1>14</formula1>
      <formula2>63</formula2>
    </dataValidation>
    <dataValidation type="whole" allowBlank="1" showInputMessage="1" showErrorMessage="1" error="Od 10 do 40 sudionika po aktivnosti volonterskih timova iz najmanje dvije zemlje" prompt="Najmanje 5 sudionika po aktivnosti volonterskih timova iz najmanje dvije zemlje" sqref="C13:C17 C19:C22 C18" xr:uid="{F738D75F-B8C0-403E-8C1F-4E10F88334FF}">
      <formula1>0</formula1>
      <formula2>40</formula2>
    </dataValidation>
    <dataValidation allowBlank="1" showErrorMessage="1" prompt="2.000 EUR po volonterskom timu" sqref="I13:I22" xr:uid="{AB05ECD9-5324-4E4F-B591-AE182343713B}"/>
    <dataValidation allowBlank="1" showInputMessage="1" showErrorMessage="1" prompt="Ukupan iznos izvanrednih troškova ne smije biti veći od dodijeljenog iznosa izvanrednih troškova u ugovoru (Prilog II)" sqref="O23" xr:uid="{AE90B63C-8678-4245-899A-215A0FA0AECA}"/>
    <dataValidation allowBlank="1" showErrorMessage="1" promptTitle="Uputa" prompt="Unesite ukupan iznos putovanja za navedeni broj sudionika (ovisno o razredu udaljenosti i pripadajućem iznosu u Vodiču kroz ESS)." sqref="H3:H22" xr:uid="{89C701F2-6504-4830-BA62-E1088BA5D8C7}"/>
    <dataValidation errorStyle="information" allowBlank="1" showInputMessage="1" showErrorMessage="1" errorTitle="Broj sudionika" error="Svaki volonter unosi se u zaseban redak." sqref="C4:C12 D4:F22 C3:F3" xr:uid="{622E27D3-4A43-48E6-8411-C9A1F3B00313}"/>
    <dataValidation allowBlank="1" showInputMessage="1" showErrorMessage="1" prompt="Unijeti iznos odobrenih bespovratnih sredstava iz ugovora (članak I.3. Najviši iznos i oblik bespovratnih sredstava)" sqref="O26" xr:uid="{7FB5C9CA-0735-40FD-B933-983AFD1B9877}"/>
    <dataValidation allowBlank="1" showInputMessage="1" showErrorMessage="1" prompt="Potpora za učenje jezika dostupna je samo za aktivnosti koje traju 60 dana ili više" sqref="M13" xr:uid="{4CE53C40-EE0F-4F6E-B671-62B86786907D}"/>
    <dataValidation allowBlank="1" showErrorMessage="1" prompt="Korištenje potpore za učenje jezika moguće je samo u iznimnim slučajevima, uz prethodno odobrenje djelatnika Agencije. Za učenje jezika u novom programskom razdoblju predviđeni su mrežni jezični tečajevi na EUAcademy platformi" sqref="M2:M12" xr:uid="{8606FD96-D353-4B0B-A60A-F7D80C2BE974}"/>
    <dataValidation allowBlank="1" showInputMessage="1" showErrorMessage="1" prompt="U slučaju putovanja avionom po jedan dan putovanja prije i poslije aktivnosti te do četiri dodatna dana za sudionike koji primaju bespovratna sredstva za zeleno putovanje" sqref="G2" xr:uid="{BD8A65A9-1EA9-4424-8207-C21869F57557}"/>
  </dataValidations>
  <hyperlinks>
    <hyperlink ref="R2:AN2" r:id="rId1" display="Podatci iz Vodiča za Europske snage solidarnosti 2023." xr:uid="{0F9F0E5A-86F1-455B-BE12-0D7393D077CF}"/>
  </hyperlinks>
  <pageMargins left="0.7" right="0.7" top="0.75" bottom="0.75" header="0.3" footer="0.3"/>
  <pageSetup paperSize="9" orientation="portrait" verticalDpi="0" r:id="rId2"/>
  <ignoredErrors>
    <ignoredError sqref="I23 M23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xWindow="371" yWindow="587" count="2">
        <x14:dataValidation type="list" allowBlank="1" showInputMessage="1" showErrorMessage="1" xr:uid="{29DCC244-A5DE-4DD1-BB9B-1F2658C55010}">
          <x14:formula1>
            <xm:f>'2. Zemlja održavanja aktivnosti'!$A$3:$A$54</xm:f>
          </x14:formula1>
          <xm:sqref>Z13:AD13 Z18:AD18</xm:sqref>
        </x14:dataValidation>
        <x14:dataValidation type="list" allowBlank="1" showInputMessage="1" showErrorMessage="1" xr:uid="{D7282D6A-6AA5-4B89-B67D-C9304BDA7898}">
          <x14:formula1>
            <xm:f>'2. Zemlja održavanja aktivnosti'!$A$2:$A$54</xm:f>
          </x14:formula1>
          <xm:sqref>B3:B22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7E77-E85B-4F93-96AA-50305C1AEDE4}">
  <dimension ref="A1:D54"/>
  <sheetViews>
    <sheetView tabSelected="1" topLeftCell="A19" zoomScale="115" zoomScaleNormal="115" workbookViewId="0">
      <selection activeCell="B38" sqref="B38"/>
    </sheetView>
  </sheetViews>
  <sheetFormatPr defaultRowHeight="15" x14ac:dyDescent="0.25"/>
  <cols>
    <col min="1" max="1" width="17.85546875" style="28" customWidth="1"/>
    <col min="2" max="2" width="19.140625" customWidth="1"/>
    <col min="3" max="3" width="15.85546875" customWidth="1"/>
    <col min="4" max="4" width="11.5703125" customWidth="1"/>
  </cols>
  <sheetData>
    <row r="1" spans="1:4" ht="60" x14ac:dyDescent="0.25">
      <c r="A1" s="30" t="s">
        <v>41</v>
      </c>
      <c r="B1" s="30" t="s">
        <v>45</v>
      </c>
      <c r="C1" s="30" t="s">
        <v>46</v>
      </c>
      <c r="D1" s="30" t="s">
        <v>47</v>
      </c>
    </row>
    <row r="2" spans="1:4" x14ac:dyDescent="0.25">
      <c r="A2" s="31" t="s">
        <v>69</v>
      </c>
      <c r="B2" s="34">
        <v>29</v>
      </c>
      <c r="C2" s="35">
        <v>9</v>
      </c>
      <c r="D2" s="34">
        <v>6</v>
      </c>
    </row>
    <row r="3" spans="1:4" x14ac:dyDescent="0.25">
      <c r="A3" s="32" t="s">
        <v>78</v>
      </c>
      <c r="B3" s="36">
        <v>29</v>
      </c>
      <c r="C3" s="37">
        <v>9</v>
      </c>
      <c r="D3" s="36">
        <v>6</v>
      </c>
    </row>
    <row r="4" spans="1:4" x14ac:dyDescent="0.25">
      <c r="A4" s="31" t="s">
        <v>74</v>
      </c>
      <c r="B4" s="38">
        <v>29</v>
      </c>
      <c r="C4" s="35">
        <v>9</v>
      </c>
      <c r="D4" s="38">
        <v>6</v>
      </c>
    </row>
    <row r="5" spans="1:4" x14ac:dyDescent="0.25">
      <c r="A5" s="32" t="s">
        <v>34</v>
      </c>
      <c r="B5" s="36">
        <v>35</v>
      </c>
      <c r="C5" s="37">
        <v>12</v>
      </c>
      <c r="D5" s="36">
        <v>7</v>
      </c>
    </row>
    <row r="6" spans="1:4" x14ac:dyDescent="0.25">
      <c r="A6" s="31" t="s">
        <v>75</v>
      </c>
      <c r="B6" s="38">
        <v>29</v>
      </c>
      <c r="C6" s="35">
        <v>9</v>
      </c>
      <c r="D6" s="38">
        <v>6</v>
      </c>
    </row>
    <row r="7" spans="1:4" x14ac:dyDescent="0.25">
      <c r="A7" s="32" t="s">
        <v>35</v>
      </c>
      <c r="B7" s="36">
        <v>36</v>
      </c>
      <c r="C7" s="37">
        <v>12</v>
      </c>
      <c r="D7" s="36">
        <v>6</v>
      </c>
    </row>
    <row r="8" spans="1:4" x14ac:dyDescent="0.25">
      <c r="A8" s="31" t="s">
        <v>129</v>
      </c>
      <c r="B8" s="38">
        <v>29</v>
      </c>
      <c r="C8" s="35">
        <v>9</v>
      </c>
      <c r="D8" s="38">
        <v>6</v>
      </c>
    </row>
    <row r="9" spans="1:4" x14ac:dyDescent="0.25">
      <c r="A9" s="33" t="s">
        <v>70</v>
      </c>
      <c r="B9" s="36">
        <v>29</v>
      </c>
      <c r="C9" s="37">
        <v>9</v>
      </c>
      <c r="D9" s="36">
        <v>6</v>
      </c>
    </row>
    <row r="10" spans="1:4" x14ac:dyDescent="0.25">
      <c r="A10" s="31" t="s">
        <v>36</v>
      </c>
      <c r="B10" s="38">
        <v>30</v>
      </c>
      <c r="C10" s="35">
        <v>10</v>
      </c>
      <c r="D10" s="38">
        <v>7</v>
      </c>
    </row>
    <row r="11" spans="1:4" x14ac:dyDescent="0.25">
      <c r="A11" s="31" t="s">
        <v>38</v>
      </c>
      <c r="B11" s="34">
        <v>30</v>
      </c>
      <c r="C11" s="35">
        <v>9</v>
      </c>
      <c r="D11" s="34">
        <v>7</v>
      </c>
    </row>
    <row r="12" spans="1:4" x14ac:dyDescent="0.25">
      <c r="A12" s="32" t="s">
        <v>72</v>
      </c>
      <c r="B12" s="36">
        <v>29</v>
      </c>
      <c r="C12" s="37">
        <v>9</v>
      </c>
      <c r="D12" s="36">
        <v>6</v>
      </c>
    </row>
    <row r="13" spans="1:4" x14ac:dyDescent="0.25">
      <c r="A13" s="31" t="s">
        <v>39</v>
      </c>
      <c r="B13" s="38">
        <v>24</v>
      </c>
      <c r="C13" s="35">
        <v>8</v>
      </c>
      <c r="D13" s="38">
        <v>7</v>
      </c>
    </row>
    <row r="14" spans="1:4" x14ac:dyDescent="0.25">
      <c r="A14" s="32" t="s">
        <v>40</v>
      </c>
      <c r="B14" s="36">
        <v>55</v>
      </c>
      <c r="C14" s="37">
        <v>19</v>
      </c>
      <c r="D14" s="36">
        <v>12</v>
      </c>
    </row>
    <row r="15" spans="1:4" x14ac:dyDescent="0.25">
      <c r="A15" s="31" t="s">
        <v>79</v>
      </c>
      <c r="B15" s="38">
        <v>29</v>
      </c>
      <c r="C15" s="35">
        <v>9</v>
      </c>
      <c r="D15" s="38">
        <v>6</v>
      </c>
    </row>
    <row r="16" spans="1:4" x14ac:dyDescent="0.25">
      <c r="A16" s="32" t="s">
        <v>42</v>
      </c>
      <c r="B16" s="36">
        <v>25</v>
      </c>
      <c r="C16" s="37">
        <v>8</v>
      </c>
      <c r="D16" s="36">
        <v>5</v>
      </c>
    </row>
    <row r="17" spans="1:4" x14ac:dyDescent="0.25">
      <c r="A17" s="31" t="s">
        <v>43</v>
      </c>
      <c r="B17" s="38">
        <v>36</v>
      </c>
      <c r="C17" s="35">
        <v>12</v>
      </c>
      <c r="D17" s="38">
        <v>7</v>
      </c>
    </row>
    <row r="18" spans="1:4" x14ac:dyDescent="0.25">
      <c r="A18" s="33" t="s">
        <v>44</v>
      </c>
      <c r="B18" s="36">
        <v>28</v>
      </c>
      <c r="C18" s="37">
        <v>9</v>
      </c>
      <c r="D18" s="36">
        <v>8</v>
      </c>
    </row>
    <row r="19" spans="1:4" x14ac:dyDescent="0.25">
      <c r="A19" s="31" t="s">
        <v>49</v>
      </c>
      <c r="B19" s="38">
        <v>30</v>
      </c>
      <c r="C19" s="35">
        <v>9</v>
      </c>
      <c r="D19" s="38">
        <v>7</v>
      </c>
    </row>
    <row r="20" spans="1:4" x14ac:dyDescent="0.25">
      <c r="A20" s="31" t="s">
        <v>76</v>
      </c>
      <c r="B20" s="38">
        <v>29</v>
      </c>
      <c r="C20" s="35">
        <v>9</v>
      </c>
      <c r="D20" s="38">
        <v>6</v>
      </c>
    </row>
    <row r="21" spans="1:4" x14ac:dyDescent="0.25">
      <c r="A21" s="32" t="s">
        <v>37</v>
      </c>
      <c r="B21" s="36">
        <v>40</v>
      </c>
      <c r="C21" s="37">
        <v>13</v>
      </c>
      <c r="D21" s="36">
        <v>10</v>
      </c>
    </row>
    <row r="22" spans="1:4" x14ac:dyDescent="0.25">
      <c r="A22" s="31" t="s">
        <v>51</v>
      </c>
      <c r="B22" s="38">
        <v>52</v>
      </c>
      <c r="C22" s="35">
        <v>18</v>
      </c>
      <c r="D22" s="38">
        <v>11</v>
      </c>
    </row>
    <row r="23" spans="1:4" x14ac:dyDescent="0.25">
      <c r="A23" s="33" t="s">
        <v>88</v>
      </c>
      <c r="B23" s="36">
        <v>36</v>
      </c>
      <c r="C23" s="37">
        <v>12</v>
      </c>
      <c r="D23" s="36">
        <v>8</v>
      </c>
    </row>
    <row r="24" spans="1:4" x14ac:dyDescent="0.25">
      <c r="A24" s="32" t="s">
        <v>52</v>
      </c>
      <c r="B24" s="36">
        <v>28</v>
      </c>
      <c r="C24" s="37">
        <v>9</v>
      </c>
      <c r="D24" s="36">
        <v>6</v>
      </c>
    </row>
    <row r="25" spans="1:4" x14ac:dyDescent="0.25">
      <c r="A25" s="32" t="s">
        <v>80</v>
      </c>
      <c r="B25" s="36">
        <v>29</v>
      </c>
      <c r="C25" s="37">
        <v>9</v>
      </c>
      <c r="D25" s="36">
        <v>6</v>
      </c>
    </row>
    <row r="26" spans="1:4" x14ac:dyDescent="0.25">
      <c r="A26" s="31" t="s">
        <v>81</v>
      </c>
      <c r="B26" s="34">
        <v>29</v>
      </c>
      <c r="C26" s="35">
        <v>9</v>
      </c>
      <c r="D26" s="34">
        <v>6</v>
      </c>
    </row>
    <row r="27" spans="1:4" x14ac:dyDescent="0.25">
      <c r="A27" s="31" t="s">
        <v>71</v>
      </c>
      <c r="B27" s="38">
        <v>29</v>
      </c>
      <c r="C27" s="35">
        <v>9</v>
      </c>
      <c r="D27" s="38">
        <v>6</v>
      </c>
    </row>
    <row r="28" spans="1:4" x14ac:dyDescent="0.25">
      <c r="A28" s="33" t="s">
        <v>53</v>
      </c>
      <c r="B28" s="36">
        <v>25</v>
      </c>
      <c r="C28" s="37">
        <v>8</v>
      </c>
      <c r="D28" s="36">
        <v>5</v>
      </c>
    </row>
    <row r="29" spans="1:4" x14ac:dyDescent="0.25">
      <c r="A29" s="31" t="s">
        <v>82</v>
      </c>
      <c r="B29" s="38">
        <v>29</v>
      </c>
      <c r="C29" s="35">
        <v>9</v>
      </c>
      <c r="D29" s="38">
        <v>6</v>
      </c>
    </row>
    <row r="30" spans="1:4" x14ac:dyDescent="0.25">
      <c r="A30" s="32" t="s">
        <v>83</v>
      </c>
      <c r="B30" s="36">
        <v>29</v>
      </c>
      <c r="C30" s="37">
        <v>9</v>
      </c>
      <c r="D30" s="36">
        <v>6</v>
      </c>
    </row>
    <row r="31" spans="1:4" x14ac:dyDescent="0.25">
      <c r="A31" s="31" t="s">
        <v>66</v>
      </c>
      <c r="B31" s="38">
        <v>34</v>
      </c>
      <c r="C31" s="35">
        <v>11</v>
      </c>
      <c r="D31" s="38">
        <v>8</v>
      </c>
    </row>
    <row r="32" spans="1:4" x14ac:dyDescent="0.25">
      <c r="A32" s="31" t="s">
        <v>54</v>
      </c>
      <c r="B32" s="34">
        <v>26</v>
      </c>
      <c r="C32" s="35">
        <v>8</v>
      </c>
      <c r="D32" s="34">
        <v>6</v>
      </c>
    </row>
    <row r="33" spans="1:4" x14ac:dyDescent="0.25">
      <c r="A33" s="32" t="s">
        <v>55</v>
      </c>
      <c r="B33" s="36">
        <v>37</v>
      </c>
      <c r="C33" s="37">
        <v>13</v>
      </c>
      <c r="D33" s="36">
        <v>7</v>
      </c>
    </row>
    <row r="34" spans="1:4" x14ac:dyDescent="0.25">
      <c r="A34" s="32" t="s">
        <v>50</v>
      </c>
      <c r="B34" s="36">
        <v>24</v>
      </c>
      <c r="C34" s="37">
        <v>8</v>
      </c>
      <c r="D34" s="36">
        <v>7</v>
      </c>
    </row>
    <row r="35" spans="1:4" x14ac:dyDescent="0.25">
      <c r="A35" s="31" t="s">
        <v>56</v>
      </c>
      <c r="B35" s="38">
        <v>29</v>
      </c>
      <c r="C35" s="35">
        <v>11</v>
      </c>
      <c r="D35" s="38">
        <v>6</v>
      </c>
    </row>
    <row r="36" spans="1:4" x14ac:dyDescent="0.25">
      <c r="A36" s="32" t="s">
        <v>84</v>
      </c>
      <c r="B36" s="36">
        <v>29</v>
      </c>
      <c r="C36" s="37">
        <v>9</v>
      </c>
      <c r="D36" s="36">
        <v>6</v>
      </c>
    </row>
    <row r="37" spans="1:4" x14ac:dyDescent="0.25">
      <c r="A37" s="31" t="s">
        <v>130</v>
      </c>
      <c r="B37" s="38">
        <v>29</v>
      </c>
      <c r="C37" s="35">
        <v>9</v>
      </c>
      <c r="D37" s="38">
        <v>6</v>
      </c>
    </row>
    <row r="38" spans="1:4" x14ac:dyDescent="0.25">
      <c r="A38" s="32" t="s">
        <v>57</v>
      </c>
      <c r="B38" s="36">
        <v>36</v>
      </c>
      <c r="C38" s="37">
        <v>13</v>
      </c>
      <c r="D38" s="36">
        <v>7</v>
      </c>
    </row>
    <row r="39" spans="1:4" x14ac:dyDescent="0.25">
      <c r="A39" s="32" t="s">
        <v>67</v>
      </c>
      <c r="B39" s="36">
        <v>32</v>
      </c>
      <c r="C39" s="37">
        <v>11</v>
      </c>
      <c r="D39" s="36">
        <v>7</v>
      </c>
    </row>
    <row r="40" spans="1:4" x14ac:dyDescent="0.25">
      <c r="A40" s="32" t="s">
        <v>48</v>
      </c>
      <c r="B40" s="36">
        <v>33</v>
      </c>
      <c r="C40" s="37">
        <v>12</v>
      </c>
      <c r="D40" s="36">
        <v>7</v>
      </c>
    </row>
    <row r="41" spans="1:4" x14ac:dyDescent="0.25">
      <c r="A41" s="31" t="s">
        <v>85</v>
      </c>
      <c r="B41" s="38">
        <v>29</v>
      </c>
      <c r="C41" s="35">
        <v>9</v>
      </c>
      <c r="D41" s="38">
        <v>6</v>
      </c>
    </row>
    <row r="42" spans="1:4" x14ac:dyDescent="0.25">
      <c r="A42" s="33" t="s">
        <v>58</v>
      </c>
      <c r="B42" s="36">
        <v>25</v>
      </c>
      <c r="C42" s="37">
        <v>8</v>
      </c>
      <c r="D42" s="36">
        <v>6</v>
      </c>
    </row>
    <row r="43" spans="1:4" x14ac:dyDescent="0.25">
      <c r="A43" s="31" t="s">
        <v>59</v>
      </c>
      <c r="B43" s="38">
        <v>27</v>
      </c>
      <c r="C43" s="35">
        <v>9</v>
      </c>
      <c r="D43" s="38">
        <v>6</v>
      </c>
    </row>
    <row r="44" spans="1:4" ht="45" x14ac:dyDescent="0.25">
      <c r="A44" s="39" t="s">
        <v>65</v>
      </c>
      <c r="B44" s="38">
        <v>20</v>
      </c>
      <c r="C44" s="35">
        <v>6</v>
      </c>
      <c r="D44" s="38">
        <v>4</v>
      </c>
    </row>
    <row r="45" spans="1:4" x14ac:dyDescent="0.25">
      <c r="A45" s="32" t="s">
        <v>60</v>
      </c>
      <c r="B45" s="36">
        <v>23</v>
      </c>
      <c r="C45" s="37">
        <v>8</v>
      </c>
      <c r="D45" s="36">
        <v>4</v>
      </c>
    </row>
    <row r="46" spans="1:4" x14ac:dyDescent="0.25">
      <c r="A46" s="31" t="s">
        <v>86</v>
      </c>
      <c r="B46" s="34">
        <v>29</v>
      </c>
      <c r="C46" s="35">
        <v>9</v>
      </c>
      <c r="D46" s="34">
        <v>6</v>
      </c>
    </row>
    <row r="47" spans="1:4" x14ac:dyDescent="0.25">
      <c r="A47" s="32" t="s">
        <v>61</v>
      </c>
      <c r="B47" s="36">
        <v>24</v>
      </c>
      <c r="C47" s="37">
        <v>8</v>
      </c>
      <c r="D47" s="36">
        <v>6</v>
      </c>
    </row>
    <row r="48" spans="1:4" x14ac:dyDescent="0.25">
      <c r="A48" s="31" t="s">
        <v>62</v>
      </c>
      <c r="B48" s="38">
        <v>26</v>
      </c>
      <c r="C48" s="35">
        <v>8</v>
      </c>
      <c r="D48" s="38">
        <v>5</v>
      </c>
    </row>
    <row r="49" spans="1:4" x14ac:dyDescent="0.25">
      <c r="A49" s="32" t="s">
        <v>73</v>
      </c>
      <c r="B49" s="36">
        <v>29</v>
      </c>
      <c r="C49" s="37">
        <v>9</v>
      </c>
      <c r="D49" s="36">
        <v>6</v>
      </c>
    </row>
    <row r="50" spans="1:4" x14ac:dyDescent="0.25">
      <c r="A50" s="31" t="s">
        <v>63</v>
      </c>
      <c r="B50" s="38">
        <v>25</v>
      </c>
      <c r="C50" s="35">
        <v>8</v>
      </c>
      <c r="D50" s="38">
        <v>6</v>
      </c>
    </row>
    <row r="51" spans="1:4" x14ac:dyDescent="0.25">
      <c r="A51" s="32" t="s">
        <v>64</v>
      </c>
      <c r="B51" s="36">
        <v>35</v>
      </c>
      <c r="C51" s="37">
        <v>12</v>
      </c>
      <c r="D51" s="36">
        <v>7</v>
      </c>
    </row>
    <row r="52" spans="1:4" x14ac:dyDescent="0.25">
      <c r="A52" s="31" t="s">
        <v>87</v>
      </c>
      <c r="B52" s="34">
        <v>29</v>
      </c>
      <c r="C52" s="35">
        <v>9</v>
      </c>
      <c r="D52" s="34">
        <v>6</v>
      </c>
    </row>
    <row r="53" spans="1:4" x14ac:dyDescent="0.25">
      <c r="A53" s="32" t="s">
        <v>68</v>
      </c>
      <c r="B53" s="36">
        <v>24</v>
      </c>
      <c r="C53" s="37">
        <v>8</v>
      </c>
      <c r="D53" s="36">
        <v>6</v>
      </c>
    </row>
    <row r="54" spans="1:4" ht="75" x14ac:dyDescent="0.25">
      <c r="A54" s="39" t="s">
        <v>77</v>
      </c>
      <c r="B54" s="38">
        <v>29</v>
      </c>
      <c r="C54" s="35">
        <v>9</v>
      </c>
      <c r="D54" s="38">
        <v>6</v>
      </c>
    </row>
  </sheetData>
  <sortState xmlns:xlrd2="http://schemas.microsoft.com/office/spreadsheetml/2017/richdata2" ref="A2:D54">
    <sortCondition ref="A3:A5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2F72B254C5248B67036AB4E140757" ma:contentTypeVersion="24" ma:contentTypeDescription="Create a new document." ma:contentTypeScope="" ma:versionID="59043c35b2df35111ba10243a345f9fc">
  <xsd:schema xmlns:xsd="http://www.w3.org/2001/XMLSchema" xmlns:xs="http://www.w3.org/2001/XMLSchema" xmlns:p="http://schemas.microsoft.com/office/2006/metadata/properties" xmlns:ns2="dcd6d796-40bc-417d-8d68-9e3cbbc26536" xmlns:ns3="1da0a812-136f-4ea9-9d0e-4cd82503c772" targetNamespace="http://schemas.microsoft.com/office/2006/metadata/properties" ma:root="true" ma:fieldsID="cc17dd12b9568fba46410fb44a504617" ns2:_="" ns3:_="">
    <xsd:import namespace="dcd6d796-40bc-417d-8d68-9e3cbbc26536"/>
    <xsd:import namespace="1da0a812-136f-4ea9-9d0e-4cd82503c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6d796-40bc-417d-8d68-9e3cbbc26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af183b9-26b9-4c71-8bc8-cea071d6c0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0a812-136f-4ea9-9d0e-4cd82503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14b295-1c99-4806-9da3-1824d60d0ab8}" ma:internalName="TaxCatchAll" ma:showField="CatchAllData" ma:web="1da0a812-136f-4ea9-9d0e-4cd82503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a0a812-136f-4ea9-9d0e-4cd82503c772" xsi:nil="true"/>
    <lcf76f155ced4ddcb4097134ff3c332f xmlns="dcd6d796-40bc-417d-8d68-9e3cbbc26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83A415-9C38-460B-B86D-89443A8416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d6d796-40bc-417d-8d68-9e3cbbc26536"/>
    <ds:schemaRef ds:uri="1da0a812-136f-4ea9-9d0e-4cd82503c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2746E-8475-4A08-BB8F-3654F95387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DA447-B258-42C2-8DFC-ADF27F0134A3}">
  <ds:schemaRefs>
    <ds:schemaRef ds:uri="http://purl.org/dc/terms/"/>
    <ds:schemaRef ds:uri="http://schemas.openxmlformats.org/package/2006/metadata/core-properties"/>
    <ds:schemaRef ds:uri="1da0a812-136f-4ea9-9d0e-4cd82503c772"/>
    <ds:schemaRef ds:uri="http://schemas.microsoft.com/office/2006/documentManagement/types"/>
    <ds:schemaRef ds:uri="dcd6d796-40bc-417d-8d68-9e3cbbc2653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Financijsko planiranje</vt:lpstr>
      <vt:lpstr>2. Zemlja održavanja aktivnosti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Ćerimagić</dc:creator>
  <cp:lastModifiedBy>Nikolina Petrac</cp:lastModifiedBy>
  <dcterms:created xsi:type="dcterms:W3CDTF">2015-06-05T18:17:20Z</dcterms:created>
  <dcterms:modified xsi:type="dcterms:W3CDTF">2024-01-19T09:59:40Z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0x010100B742F72B254C5248B67036AB4E140757</vt:lpwstr>
  </property>
  <property fmtid="{D5CDD505-2E9C-101B-9397-08002B2CF9AE}" pid="3" name="MediaServiceImageTags">
    <vt:lpwstr/>
  </property>
</Properties>
</file>